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rpsk\Desktop\"/>
    </mc:Choice>
  </mc:AlternateContent>
  <xr:revisionPtr revIDLastSave="0" documentId="13_ncr:1_{D7A0A1C3-7EC8-427C-8502-E8352F616CCA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isak donacija" sheetId="1" r:id="rId1"/>
    <sheet name="Sheet3" sheetId="3" r:id="rId2"/>
  </sheets>
  <definedNames>
    <definedName name="_xlnm._FilterDatabase" localSheetId="0" hidden="1">'Spisak donacija'!$A$1:$I$1831</definedName>
    <definedName name="А2033">'Spisak donacija'!$A$91</definedName>
    <definedName name="А2081">'Spisak donacija'!$A$90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71" i="1" l="1"/>
  <c r="F1879" i="1"/>
  <c r="F1876" i="1"/>
  <c r="D1700" i="1"/>
  <c r="C2186" i="1"/>
  <c r="H641" i="1"/>
  <c r="H1365" i="1"/>
  <c r="F1898" i="1"/>
  <c r="F1897" i="1"/>
  <c r="F2" i="1"/>
  <c r="F1896" i="1" l="1"/>
  <c r="F1895" i="1" l="1"/>
  <c r="F1894" i="1"/>
  <c r="F1893" i="1" l="1"/>
  <c r="H1892" i="1" l="1"/>
  <c r="F1892" i="1"/>
  <c r="D1890" i="1"/>
  <c r="F1890" i="1" s="1"/>
  <c r="H1889" i="1"/>
  <c r="F1889" i="1"/>
  <c r="H1888" i="1"/>
  <c r="F1888" i="1"/>
  <c r="H1887" i="1"/>
  <c r="F1887" i="1"/>
  <c r="H1886" i="1"/>
  <c r="H1891" i="1"/>
  <c r="H1895" i="1"/>
  <c r="H1805" i="1"/>
  <c r="F1805" i="1"/>
  <c r="H1806" i="1"/>
  <c r="F1806" i="1"/>
  <c r="H1890" i="1" l="1"/>
  <c r="F1875" i="1"/>
  <c r="H1875" i="1"/>
  <c r="H1879" i="1"/>
  <c r="H1880" i="1"/>
  <c r="H1881" i="1"/>
  <c r="H1882" i="1"/>
  <c r="H1871" i="1"/>
  <c r="H1873" i="1"/>
  <c r="H1874" i="1"/>
  <c r="H1876" i="1"/>
  <c r="H1877" i="1"/>
  <c r="H1878" i="1"/>
  <c r="D1885" i="1"/>
  <c r="F1885" i="1" s="1"/>
  <c r="D1884" i="1"/>
  <c r="H1884" i="1" s="1"/>
  <c r="H1883" i="1"/>
  <c r="F1883" i="1"/>
  <c r="F1882" i="1"/>
  <c r="F1881" i="1"/>
  <c r="F1880" i="1"/>
  <c r="F1878" i="1"/>
  <c r="H1885" i="1" l="1"/>
  <c r="F1884" i="1"/>
  <c r="F1877" i="1" l="1"/>
  <c r="F1874" i="1"/>
  <c r="F1873" i="1"/>
  <c r="D1872" i="1"/>
  <c r="H1872" i="1" s="1"/>
  <c r="H1870" i="1"/>
  <c r="F1870" i="1"/>
  <c r="F1872" i="1" l="1"/>
  <c r="H1865" i="1"/>
  <c r="F1865" i="1"/>
  <c r="H1864" i="1"/>
  <c r="F1864" i="1"/>
  <c r="D1862" i="1"/>
  <c r="F1862" i="1" s="1"/>
  <c r="H1861" i="1"/>
  <c r="F1861" i="1"/>
  <c r="H1860" i="1"/>
  <c r="F1860" i="1"/>
  <c r="H1858" i="1"/>
  <c r="F1858" i="1"/>
  <c r="F1856" i="1"/>
  <c r="F1857" i="1"/>
  <c r="F1859" i="1"/>
  <c r="H1857" i="1"/>
  <c r="H1855" i="1"/>
  <c r="F1855" i="1"/>
  <c r="F1863" i="1"/>
  <c r="F1866" i="1"/>
  <c r="F1867" i="1"/>
  <c r="F1868" i="1"/>
  <c r="F1869" i="1"/>
  <c r="H1856" i="1"/>
  <c r="H1859" i="1"/>
  <c r="H1863" i="1"/>
  <c r="H1866" i="1"/>
  <c r="H1867" i="1"/>
  <c r="H1868" i="1"/>
  <c r="H1869" i="1"/>
  <c r="H1854" i="1"/>
  <c r="F1854" i="1"/>
  <c r="H1853" i="1"/>
  <c r="F1853" i="1"/>
  <c r="H1852" i="1"/>
  <c r="F1852" i="1"/>
  <c r="H1851" i="1"/>
  <c r="F1851" i="1"/>
  <c r="H1850" i="1"/>
  <c r="F1850" i="1"/>
  <c r="H1849" i="1"/>
  <c r="F1849" i="1"/>
  <c r="H1848" i="1"/>
  <c r="F1848" i="1"/>
  <c r="H1847" i="1"/>
  <c r="F1847" i="1"/>
  <c r="H1846" i="1"/>
  <c r="F1846" i="1"/>
  <c r="H1845" i="1"/>
  <c r="F1845" i="1"/>
  <c r="H1862" i="1" l="1"/>
  <c r="H2" i="1"/>
  <c r="H1823" i="1" l="1"/>
  <c r="H1831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1" i="1"/>
  <c r="H1442" i="1"/>
  <c r="H1443" i="1"/>
  <c r="H1445" i="1"/>
  <c r="H1446" i="1"/>
  <c r="H1447" i="1"/>
  <c r="H1451" i="1"/>
  <c r="H1452" i="1"/>
  <c r="H1453" i="1"/>
  <c r="H1454" i="1"/>
  <c r="H1455" i="1"/>
  <c r="H1456" i="1"/>
  <c r="H1457" i="1"/>
  <c r="H1458" i="1"/>
  <c r="H1459" i="1"/>
  <c r="H1460" i="1"/>
  <c r="H1462" i="1"/>
  <c r="H1463" i="1"/>
  <c r="H1464" i="1"/>
  <c r="H1466" i="1"/>
  <c r="H1467" i="1"/>
  <c r="H1468" i="1"/>
  <c r="H1469" i="1"/>
  <c r="H1470" i="1"/>
  <c r="H1471" i="1"/>
  <c r="H1474" i="1"/>
  <c r="H1476" i="1"/>
  <c r="H1479" i="1"/>
  <c r="H1480" i="1"/>
  <c r="H1481" i="1"/>
  <c r="H1483" i="1"/>
  <c r="H1484" i="1"/>
  <c r="H1485" i="1"/>
  <c r="H1486" i="1"/>
  <c r="H1487" i="1"/>
  <c r="H1488" i="1"/>
  <c r="H1489" i="1"/>
  <c r="H1490" i="1"/>
  <c r="H1492" i="1"/>
  <c r="H1494" i="1"/>
  <c r="H1495" i="1"/>
  <c r="H1496" i="1"/>
  <c r="H1497" i="1"/>
  <c r="H1500" i="1"/>
  <c r="H1501" i="1"/>
  <c r="H1502" i="1"/>
  <c r="H1503" i="1"/>
  <c r="H1504" i="1"/>
  <c r="H1507" i="1"/>
  <c r="H1508" i="1"/>
  <c r="H1509" i="1"/>
  <c r="H1510" i="1"/>
  <c r="H1511" i="1"/>
  <c r="H1512" i="1"/>
  <c r="H1513" i="1"/>
  <c r="H1515" i="1"/>
  <c r="H1517" i="1"/>
  <c r="H1518" i="1"/>
  <c r="H1519" i="1"/>
  <c r="H1520" i="1"/>
  <c r="H1522" i="1"/>
  <c r="H1523" i="1"/>
  <c r="H1524" i="1"/>
  <c r="H1527" i="1"/>
  <c r="H1528" i="1"/>
  <c r="H1529" i="1"/>
  <c r="H1531" i="1"/>
  <c r="H1533" i="1"/>
  <c r="H1534" i="1"/>
  <c r="H1535" i="1"/>
  <c r="H1536" i="1"/>
  <c r="H1537" i="1"/>
  <c r="H1538" i="1"/>
  <c r="H1541" i="1"/>
  <c r="H1542" i="1"/>
  <c r="H1544" i="1"/>
  <c r="H1545" i="1"/>
  <c r="H1547" i="1"/>
  <c r="H1548" i="1"/>
  <c r="H1549" i="1"/>
  <c r="H1551" i="1"/>
  <c r="H1552" i="1"/>
  <c r="H1554" i="1"/>
  <c r="H1555" i="1"/>
  <c r="H1558" i="1"/>
  <c r="H1559" i="1"/>
  <c r="H1564" i="1"/>
  <c r="H1565" i="1"/>
  <c r="H1566" i="1"/>
  <c r="H1567" i="1"/>
  <c r="H1570" i="1"/>
  <c r="H1572" i="1"/>
  <c r="H1575" i="1"/>
  <c r="H1576" i="1"/>
  <c r="H1578" i="1"/>
  <c r="H1579" i="1"/>
  <c r="H1580" i="1"/>
  <c r="H1581" i="1"/>
  <c r="H1582" i="1"/>
  <c r="H1583" i="1"/>
  <c r="H1585" i="1"/>
  <c r="H1586" i="1"/>
  <c r="H1587" i="1"/>
  <c r="H1588" i="1"/>
  <c r="H1591" i="1"/>
  <c r="H1593" i="1"/>
  <c r="H1594" i="1"/>
  <c r="H1596" i="1"/>
  <c r="H1597" i="1"/>
  <c r="H1598" i="1"/>
  <c r="H1599" i="1"/>
  <c r="H1601" i="1"/>
  <c r="H1602" i="1"/>
  <c r="H1603" i="1"/>
  <c r="H1605" i="1"/>
  <c r="H1606" i="1"/>
  <c r="H1607" i="1"/>
  <c r="H1611" i="1"/>
  <c r="H1612" i="1"/>
  <c r="H1613" i="1"/>
  <c r="H1614" i="1"/>
  <c r="H1616" i="1"/>
  <c r="H1617" i="1"/>
  <c r="H1619" i="1"/>
  <c r="H1620" i="1"/>
  <c r="H1622" i="1"/>
  <c r="H1624" i="1"/>
  <c r="H1627" i="1"/>
  <c r="H1628" i="1"/>
  <c r="H1629" i="1"/>
  <c r="H1630" i="1"/>
  <c r="H1631" i="1"/>
  <c r="H1633" i="1"/>
  <c r="H1637" i="1"/>
  <c r="H1638" i="1"/>
  <c r="H1641" i="1"/>
  <c r="H1643" i="1"/>
  <c r="H1645" i="1"/>
  <c r="H1646" i="1"/>
  <c r="H1648" i="1"/>
  <c r="H1649" i="1"/>
  <c r="H1651" i="1"/>
  <c r="H1652" i="1"/>
  <c r="H1655" i="1"/>
  <c r="H1660" i="1"/>
  <c r="H1662" i="1"/>
  <c r="H1665" i="1"/>
  <c r="H1668" i="1"/>
  <c r="H1669" i="1"/>
  <c r="H1670" i="1"/>
  <c r="H1671" i="1"/>
  <c r="H1672" i="1"/>
  <c r="H1673" i="1"/>
  <c r="H1675" i="1"/>
  <c r="H1676" i="1"/>
  <c r="H1678" i="1"/>
  <c r="H1680" i="1"/>
  <c r="H1684" i="1"/>
  <c r="H1685" i="1"/>
  <c r="H1687" i="1"/>
  <c r="H1688" i="1"/>
  <c r="H1689" i="1"/>
  <c r="H1691" i="1"/>
  <c r="H1692" i="1"/>
  <c r="H1693" i="1"/>
  <c r="H1696" i="1"/>
  <c r="H1697" i="1"/>
  <c r="H1699" i="1"/>
  <c r="H1703" i="1"/>
  <c r="H1705" i="1"/>
  <c r="H1711" i="1"/>
  <c r="H1713" i="1"/>
  <c r="H1714" i="1"/>
  <c r="H1717" i="1"/>
  <c r="H1718" i="1"/>
  <c r="H1722" i="1"/>
  <c r="H1723" i="1"/>
  <c r="H1725" i="1"/>
  <c r="H1726" i="1"/>
  <c r="H1727" i="1"/>
  <c r="H1731" i="1"/>
  <c r="H1733" i="1"/>
  <c r="H1734" i="1"/>
  <c r="H1735" i="1"/>
  <c r="H1736" i="1"/>
  <c r="H1738" i="1"/>
  <c r="H1739" i="1"/>
  <c r="H1742" i="1"/>
  <c r="H1744" i="1"/>
  <c r="H1745" i="1"/>
  <c r="H1746" i="1"/>
  <c r="H1748" i="1"/>
  <c r="H1750" i="1"/>
  <c r="H1751" i="1"/>
  <c r="H1752" i="1"/>
  <c r="H1759" i="1"/>
  <c r="H1762" i="1"/>
  <c r="H1764" i="1"/>
  <c r="H1767" i="1"/>
  <c r="H1771" i="1"/>
  <c r="H1772" i="1"/>
  <c r="H1773" i="1"/>
  <c r="H1776" i="1"/>
  <c r="H1780" i="1"/>
  <c r="H1783" i="1"/>
  <c r="H1784" i="1"/>
  <c r="H1785" i="1"/>
  <c r="H1787" i="1"/>
  <c r="H1790" i="1"/>
  <c r="H1792" i="1"/>
  <c r="H1794" i="1"/>
  <c r="H1795" i="1"/>
  <c r="H1798" i="1"/>
  <c r="H1799" i="1"/>
  <c r="H1800" i="1"/>
  <c r="H1801" i="1"/>
  <c r="H1804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4" i="1"/>
  <c r="H1825" i="1"/>
  <c r="H1826" i="1"/>
  <c r="H1827" i="1"/>
  <c r="H1828" i="1"/>
  <c r="H1829" i="1"/>
  <c r="H1830" i="1"/>
  <c r="H1832" i="1"/>
  <c r="H1833" i="1"/>
  <c r="H1834" i="1"/>
  <c r="H1836" i="1"/>
  <c r="H1837" i="1"/>
  <c r="H1838" i="1"/>
  <c r="H1839" i="1"/>
  <c r="H1840" i="1"/>
  <c r="H1841" i="1"/>
  <c r="H1842" i="1"/>
  <c r="H1843" i="1"/>
  <c r="F1843" i="1"/>
  <c r="D1844" i="1"/>
  <c r="H1844" i="1" s="1"/>
  <c r="F1842" i="1"/>
  <c r="F1844" i="1" l="1"/>
  <c r="F1841" i="1"/>
  <c r="F1840" i="1"/>
  <c r="F1839" i="1"/>
  <c r="F1838" i="1" l="1"/>
  <c r="F1836" i="1"/>
  <c r="F1837" i="1"/>
  <c r="F3" i="1" l="1"/>
  <c r="D1835" i="1" l="1"/>
  <c r="H1835" i="1" s="1"/>
  <c r="F1834" i="1"/>
  <c r="F1833" i="1"/>
  <c r="F1832" i="1"/>
  <c r="F1835" i="1" l="1"/>
  <c r="H2195" i="1"/>
  <c r="H2194" i="1"/>
  <c r="H2193" i="1"/>
  <c r="H2192" i="1"/>
  <c r="H2191" i="1"/>
  <c r="F1831" i="1" l="1"/>
  <c r="F1830" i="1"/>
  <c r="F1829" i="1"/>
  <c r="F1828" i="1"/>
  <c r="F1827" i="1"/>
  <c r="F1826" i="1"/>
  <c r="D1810" i="1" l="1"/>
  <c r="H1810" i="1" s="1"/>
  <c r="D1809" i="1"/>
  <c r="H1809" i="1" s="1"/>
  <c r="D1808" i="1"/>
  <c r="H1808" i="1" s="1"/>
  <c r="D1807" i="1"/>
  <c r="H1807" i="1" s="1"/>
  <c r="D1803" i="1"/>
  <c r="H1803" i="1" s="1"/>
  <c r="D1802" i="1"/>
  <c r="H1802" i="1" s="1"/>
  <c r="D1797" i="1"/>
  <c r="H1797" i="1" s="1"/>
  <c r="D1796" i="1"/>
  <c r="H1796" i="1" s="1"/>
  <c r="D1793" i="1"/>
  <c r="H1793" i="1" s="1"/>
  <c r="D1791" i="1"/>
  <c r="H1791" i="1" s="1"/>
  <c r="D1789" i="1"/>
  <c r="H1789" i="1" s="1"/>
  <c r="D1788" i="1"/>
  <c r="H1788" i="1" s="1"/>
  <c r="D1786" i="1"/>
  <c r="H1786" i="1" s="1"/>
  <c r="D1782" i="1"/>
  <c r="H1782" i="1" s="1"/>
  <c r="D1781" i="1"/>
  <c r="H1781" i="1" s="1"/>
  <c r="D1779" i="1"/>
  <c r="H1779" i="1" s="1"/>
  <c r="D1778" i="1"/>
  <c r="H1778" i="1" s="1"/>
  <c r="D1777" i="1"/>
  <c r="H1777" i="1" s="1"/>
  <c r="D1775" i="1"/>
  <c r="H1775" i="1" s="1"/>
  <c r="D1774" i="1"/>
  <c r="H1774" i="1" s="1"/>
  <c r="D1770" i="1"/>
  <c r="H1770" i="1" s="1"/>
  <c r="D1769" i="1"/>
  <c r="H1769" i="1" s="1"/>
  <c r="D1768" i="1"/>
  <c r="H1768" i="1" s="1"/>
  <c r="D1766" i="1"/>
  <c r="H1766" i="1" s="1"/>
  <c r="D1765" i="1"/>
  <c r="H1765" i="1" s="1"/>
  <c r="D1763" i="1"/>
  <c r="H1763" i="1" s="1"/>
  <c r="D1761" i="1"/>
  <c r="H1761" i="1" s="1"/>
  <c r="D1760" i="1"/>
  <c r="H1760" i="1" s="1"/>
  <c r="D1758" i="1"/>
  <c r="H1758" i="1" s="1"/>
  <c r="D1757" i="1"/>
  <c r="H1757" i="1" s="1"/>
  <c r="D1756" i="1"/>
  <c r="H1756" i="1" s="1"/>
  <c r="D1754" i="1"/>
  <c r="H1754" i="1" s="1"/>
  <c r="D1753" i="1"/>
  <c r="H1753" i="1" s="1"/>
  <c r="D1749" i="1"/>
  <c r="H1749" i="1" s="1"/>
  <c r="D1747" i="1"/>
  <c r="H1747" i="1" s="1"/>
  <c r="D1743" i="1"/>
  <c r="H1743" i="1" s="1"/>
  <c r="D1741" i="1"/>
  <c r="H1741" i="1" s="1"/>
  <c r="D1740" i="1"/>
  <c r="H1740" i="1" s="1"/>
  <c r="D1737" i="1"/>
  <c r="H1737" i="1" s="1"/>
  <c r="D1732" i="1"/>
  <c r="H1732" i="1" s="1"/>
  <c r="D1730" i="1"/>
  <c r="H1730" i="1" s="1"/>
  <c r="D1729" i="1"/>
  <c r="H1729" i="1" s="1"/>
  <c r="D1728" i="1"/>
  <c r="H1728" i="1" s="1"/>
  <c r="D1724" i="1"/>
  <c r="H1724" i="1" s="1"/>
  <c r="D1721" i="1"/>
  <c r="H1721" i="1" s="1"/>
  <c r="D1720" i="1"/>
  <c r="H1720" i="1" s="1"/>
  <c r="D1719" i="1"/>
  <c r="H1719" i="1" s="1"/>
  <c r="D1716" i="1"/>
  <c r="H1716" i="1" s="1"/>
  <c r="D1715" i="1"/>
  <c r="H1715" i="1" s="1"/>
  <c r="D1712" i="1"/>
  <c r="H1712" i="1" s="1"/>
  <c r="D1707" i="1"/>
  <c r="H1707" i="1" s="1"/>
  <c r="D1710" i="1"/>
  <c r="H1710" i="1" s="1"/>
  <c r="D1709" i="1"/>
  <c r="H1709" i="1" s="1"/>
  <c r="D1708" i="1"/>
  <c r="H1708" i="1" s="1"/>
  <c r="D1706" i="1"/>
  <c r="H1706" i="1" s="1"/>
  <c r="D1704" i="1"/>
  <c r="H1704" i="1" s="1"/>
  <c r="D1702" i="1"/>
  <c r="H1702" i="1" s="1"/>
  <c r="D1701" i="1"/>
  <c r="H1701" i="1" s="1"/>
  <c r="H1700" i="1"/>
  <c r="D1698" i="1"/>
  <c r="H1698" i="1" s="1"/>
  <c r="D1695" i="1"/>
  <c r="H1695" i="1" s="1"/>
  <c r="D1694" i="1"/>
  <c r="H1694" i="1" s="1"/>
  <c r="D1690" i="1"/>
  <c r="H1690" i="1" s="1"/>
  <c r="D1686" i="1"/>
  <c r="H1686" i="1" s="1"/>
  <c r="D1683" i="1"/>
  <c r="H1683" i="1" s="1"/>
  <c r="D1682" i="1"/>
  <c r="H1682" i="1" s="1"/>
  <c r="D1681" i="1"/>
  <c r="H1681" i="1" s="1"/>
  <c r="D1679" i="1"/>
  <c r="H1679" i="1" s="1"/>
  <c r="D1677" i="1"/>
  <c r="H1677" i="1" s="1"/>
  <c r="D1674" i="1"/>
  <c r="H1674" i="1" s="1"/>
  <c r="D1667" i="1"/>
  <c r="H1667" i="1" s="1"/>
  <c r="D1666" i="1"/>
  <c r="H1666" i="1" s="1"/>
  <c r="D1664" i="1"/>
  <c r="H1664" i="1" s="1"/>
  <c r="D1663" i="1"/>
  <c r="H1663" i="1" s="1"/>
  <c r="D1661" i="1"/>
  <c r="H1661" i="1" s="1"/>
  <c r="D1659" i="1"/>
  <c r="H1659" i="1" s="1"/>
  <c r="D1658" i="1"/>
  <c r="H1658" i="1" s="1"/>
  <c r="D1657" i="1"/>
  <c r="H1657" i="1" s="1"/>
  <c r="D1656" i="1"/>
  <c r="H1656" i="1" s="1"/>
  <c r="D1654" i="1"/>
  <c r="H1654" i="1" s="1"/>
  <c r="D1653" i="1"/>
  <c r="H1653" i="1" s="1"/>
  <c r="D1650" i="1"/>
  <c r="H1650" i="1" s="1"/>
  <c r="D1647" i="1"/>
  <c r="H1647" i="1" s="1"/>
  <c r="D1644" i="1"/>
  <c r="H1644" i="1" s="1"/>
  <c r="D1642" i="1"/>
  <c r="H1642" i="1" s="1"/>
  <c r="D1640" i="1"/>
  <c r="H1640" i="1" s="1"/>
  <c r="D1639" i="1"/>
  <c r="H1639" i="1" s="1"/>
  <c r="D1636" i="1"/>
  <c r="H1636" i="1" s="1"/>
  <c r="D1635" i="1"/>
  <c r="H1635" i="1" s="1"/>
  <c r="D1634" i="1"/>
  <c r="H1634" i="1" s="1"/>
  <c r="D1632" i="1"/>
  <c r="H1632" i="1" s="1"/>
  <c r="D1626" i="1"/>
  <c r="H1626" i="1" s="1"/>
  <c r="D1625" i="1"/>
  <c r="H1625" i="1" s="1"/>
  <c r="D1623" i="1"/>
  <c r="H1623" i="1" s="1"/>
  <c r="D1618" i="1"/>
  <c r="H1618" i="1" s="1"/>
  <c r="D1615" i="1"/>
  <c r="H1615" i="1" s="1"/>
  <c r="D1610" i="1"/>
  <c r="H1610" i="1" s="1"/>
  <c r="D1609" i="1"/>
  <c r="H1609" i="1" s="1"/>
  <c r="D1608" i="1"/>
  <c r="H1608" i="1" s="1"/>
  <c r="D1604" i="1"/>
  <c r="H1604" i="1" s="1"/>
  <c r="D1600" i="1"/>
  <c r="H1600" i="1" s="1"/>
  <c r="D1595" i="1"/>
  <c r="H1595" i="1" s="1"/>
  <c r="D1592" i="1"/>
  <c r="H1592" i="1" s="1"/>
  <c r="D1590" i="1"/>
  <c r="H1590" i="1" s="1"/>
  <c r="D1589" i="1"/>
  <c r="F1589" i="1" s="1"/>
  <c r="D1584" i="1"/>
  <c r="H1584" i="1" s="1"/>
  <c r="D1577" i="1"/>
  <c r="H1577" i="1" s="1"/>
  <c r="D1574" i="1"/>
  <c r="H1574" i="1" s="1"/>
  <c r="D1573" i="1"/>
  <c r="H1573" i="1" s="1"/>
  <c r="D1571" i="1"/>
  <c r="H1571" i="1" s="1"/>
  <c r="D1569" i="1"/>
  <c r="H1569" i="1" s="1"/>
  <c r="D1568" i="1"/>
  <c r="H1568" i="1" s="1"/>
  <c r="D1563" i="1"/>
  <c r="H1563" i="1" s="1"/>
  <c r="D1562" i="1"/>
  <c r="H1562" i="1" s="1"/>
  <c r="D1561" i="1"/>
  <c r="H1561" i="1" s="1"/>
  <c r="D1560" i="1"/>
  <c r="H1560" i="1" s="1"/>
  <c r="D1557" i="1"/>
  <c r="H1557" i="1" s="1"/>
  <c r="D1556" i="1"/>
  <c r="H1556" i="1" s="1"/>
  <c r="D1553" i="1"/>
  <c r="H1553" i="1" s="1"/>
  <c r="D1550" i="1"/>
  <c r="H1550" i="1" s="1"/>
  <c r="D1546" i="1"/>
  <c r="H1546" i="1" s="1"/>
  <c r="D1543" i="1"/>
  <c r="H1543" i="1" s="1"/>
  <c r="D1540" i="1"/>
  <c r="H1540" i="1" s="1"/>
  <c r="D1539" i="1"/>
  <c r="H1539" i="1" s="1"/>
  <c r="D1532" i="1"/>
  <c r="H1532" i="1" s="1"/>
  <c r="D1530" i="1"/>
  <c r="H1530" i="1" s="1"/>
  <c r="D1526" i="1"/>
  <c r="H1526" i="1" s="1"/>
  <c r="D1525" i="1"/>
  <c r="H1525" i="1" s="1"/>
  <c r="D1521" i="1"/>
  <c r="H1521" i="1" s="1"/>
  <c r="D1516" i="1"/>
  <c r="H1516" i="1" s="1"/>
  <c r="D1514" i="1"/>
  <c r="H1514" i="1" s="1"/>
  <c r="D1621" i="1"/>
  <c r="H1621" i="1" s="1"/>
  <c r="F1504" i="1"/>
  <c r="D1506" i="1"/>
  <c r="H1506" i="1" s="1"/>
  <c r="D1505" i="1"/>
  <c r="H1505" i="1" s="1"/>
  <c r="D1499" i="1"/>
  <c r="H1499" i="1" s="1"/>
  <c r="D1498" i="1"/>
  <c r="H1498" i="1" s="1"/>
  <c r="D1493" i="1"/>
  <c r="H1493" i="1" s="1"/>
  <c r="D1491" i="1"/>
  <c r="H1491" i="1" s="1"/>
  <c r="D1482" i="1"/>
  <c r="H1482" i="1" s="1"/>
  <c r="D1478" i="1"/>
  <c r="H1478" i="1" s="1"/>
  <c r="D1477" i="1"/>
  <c r="H1477" i="1" s="1"/>
  <c r="D1475" i="1"/>
  <c r="H1475" i="1" s="1"/>
  <c r="D1473" i="1"/>
  <c r="H1473" i="1" s="1"/>
  <c r="D1472" i="1"/>
  <c r="H1472" i="1" s="1"/>
  <c r="D1465" i="1"/>
  <c r="H1465" i="1" s="1"/>
  <c r="D1461" i="1"/>
  <c r="H1461" i="1" s="1"/>
  <c r="D1450" i="1"/>
  <c r="H1450" i="1" s="1"/>
  <c r="D1449" i="1"/>
  <c r="H1449" i="1" s="1"/>
  <c r="D1448" i="1"/>
  <c r="H1448" i="1" s="1"/>
  <c r="D1444" i="1"/>
  <c r="H1444" i="1" s="1"/>
  <c r="D1440" i="1"/>
  <c r="H1440" i="1" s="1"/>
  <c r="F1825" i="1"/>
  <c r="F1824" i="1"/>
  <c r="F1821" i="1"/>
  <c r="F1822" i="1"/>
  <c r="F1820" i="1"/>
  <c r="F1819" i="1"/>
  <c r="F1818" i="1"/>
  <c r="F1823" i="1"/>
  <c r="F1621" i="1" l="1"/>
  <c r="F1817" i="1"/>
  <c r="F1815" i="1"/>
  <c r="F1814" i="1"/>
  <c r="F1813" i="1"/>
  <c r="F1812" i="1"/>
  <c r="F1811" i="1"/>
  <c r="F1810" i="1"/>
  <c r="F1809" i="1"/>
  <c r="F1808" i="1"/>
  <c r="F1816" i="1"/>
  <c r="F1807" i="1"/>
  <c r="F1804" i="1" l="1"/>
  <c r="F1801" i="1" l="1"/>
  <c r="F1803" i="1" l="1"/>
  <c r="F1802" i="1" l="1"/>
  <c r="F1798" i="1"/>
  <c r="F1799" i="1"/>
  <c r="F1797" i="1"/>
  <c r="F1796" i="1" l="1"/>
  <c r="F1793" i="1"/>
  <c r="F1792" i="1" l="1"/>
  <c r="F1791" i="1" l="1"/>
  <c r="F1790" i="1"/>
  <c r="F1789" i="1" l="1"/>
  <c r="F1788" i="1"/>
  <c r="F1786" i="1" l="1"/>
  <c r="F1784" i="1" l="1"/>
  <c r="F1783" i="1"/>
  <c r="F1782" i="1"/>
  <c r="F1781" i="1"/>
  <c r="F1780" i="1"/>
  <c r="F1779" i="1"/>
  <c r="F1778" i="1"/>
  <c r="F1777" i="1"/>
  <c r="F1776" i="1"/>
  <c r="F1775" i="1"/>
  <c r="F1774" i="1"/>
  <c r="F1771" i="1" l="1"/>
  <c r="F1772" i="1"/>
  <c r="F1773" i="1"/>
  <c r="F1770" i="1"/>
  <c r="F1769" i="1" l="1"/>
  <c r="F1768" i="1"/>
  <c r="F1318" i="1" l="1"/>
  <c r="F1767" i="1" l="1"/>
  <c r="F1766" i="1" l="1"/>
  <c r="F1764" i="1" l="1"/>
  <c r="F1765" i="1"/>
  <c r="F1763" i="1" l="1"/>
  <c r="F1762" i="1" l="1"/>
  <c r="F1761" i="1"/>
  <c r="F1760" i="1"/>
  <c r="F1758" i="1" l="1"/>
  <c r="F1757" i="1"/>
  <c r="F1756" i="1" l="1"/>
  <c r="D1755" i="1" l="1"/>
  <c r="H1755" i="1" s="1"/>
  <c r="F1754" i="1"/>
  <c r="F1755" i="1" l="1"/>
  <c r="F1522" i="1"/>
  <c r="F1523" i="1"/>
  <c r="F1521" i="1"/>
  <c r="F1751" i="1" l="1"/>
  <c r="F1752" i="1"/>
  <c r="F1753" i="1"/>
  <c r="F1746" i="1" l="1"/>
  <c r="F1748" i="1"/>
  <c r="F1750" i="1"/>
  <c r="F1749" i="1"/>
  <c r="F1744" i="1" l="1"/>
  <c r="F1745" i="1"/>
  <c r="F1747" i="1"/>
  <c r="F1742" i="1"/>
  <c r="F1743" i="1"/>
  <c r="F1739" i="1" l="1"/>
  <c r="F1741" i="1"/>
  <c r="F1740" i="1"/>
  <c r="F1731" i="1" l="1"/>
  <c r="F1738" i="1" l="1"/>
  <c r="F1734" i="1"/>
  <c r="F1735" i="1"/>
  <c r="F1736" i="1"/>
  <c r="F1737" i="1"/>
  <c r="F1732" i="1" l="1"/>
  <c r="F1733" i="1"/>
  <c r="F1730" i="1"/>
  <c r="F1729" i="1"/>
  <c r="F1728" i="1" l="1"/>
  <c r="F1727" i="1" l="1"/>
  <c r="F1725" i="1" l="1"/>
  <c r="F1726" i="1"/>
  <c r="F1446" i="1" l="1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1" i="1"/>
  <c r="F1442" i="1"/>
  <c r="F1443" i="1"/>
  <c r="F1444" i="1"/>
  <c r="F1445" i="1"/>
  <c r="F1447" i="1"/>
  <c r="F1448" i="1"/>
  <c r="F1450" i="1"/>
  <c r="F1451" i="1"/>
  <c r="F1452" i="1"/>
  <c r="F1453" i="1"/>
  <c r="F1454" i="1"/>
  <c r="F1455" i="1"/>
  <c r="F1456" i="1"/>
  <c r="F1457" i="1"/>
  <c r="F1458" i="1"/>
  <c r="F1459" i="1"/>
  <c r="F1460" i="1"/>
  <c r="F1462" i="1"/>
  <c r="F1463" i="1"/>
  <c r="F1464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9" i="1"/>
  <c r="F1480" i="1"/>
  <c r="F1481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3" i="1"/>
  <c r="F1505" i="1"/>
  <c r="F1507" i="1"/>
  <c r="F1508" i="1"/>
  <c r="F1509" i="1"/>
  <c r="F1510" i="1"/>
  <c r="F1511" i="1"/>
  <c r="F1512" i="1"/>
  <c r="F1513" i="1"/>
  <c r="F1515" i="1"/>
  <c r="F1517" i="1"/>
  <c r="F1518" i="1"/>
  <c r="F1519" i="1"/>
  <c r="F1520" i="1"/>
  <c r="F1524" i="1"/>
  <c r="F1525" i="1"/>
  <c r="F1526" i="1"/>
  <c r="F1527" i="1"/>
  <c r="F1528" i="1"/>
  <c r="F1529" i="1"/>
  <c r="F1531" i="1"/>
  <c r="F1533" i="1"/>
  <c r="F1534" i="1"/>
  <c r="F1535" i="1"/>
  <c r="F1536" i="1"/>
  <c r="F1537" i="1"/>
  <c r="F1538" i="1"/>
  <c r="F1539" i="1"/>
  <c r="F1540" i="1"/>
  <c r="F1541" i="1"/>
  <c r="F1542" i="1"/>
  <c r="F1544" i="1"/>
  <c r="F1546" i="1"/>
  <c r="F1547" i="1"/>
  <c r="F1548" i="1"/>
  <c r="F1549" i="1"/>
  <c r="F1551" i="1"/>
  <c r="F1552" i="1"/>
  <c r="F1554" i="1"/>
  <c r="F1555" i="1"/>
  <c r="F1557" i="1"/>
  <c r="F1558" i="1"/>
  <c r="F1559" i="1"/>
  <c r="F1564" i="1"/>
  <c r="F1565" i="1"/>
  <c r="F1566" i="1"/>
  <c r="F1567" i="1"/>
  <c r="F1570" i="1"/>
  <c r="F1572" i="1"/>
  <c r="F1575" i="1"/>
  <c r="F1576" i="1"/>
  <c r="F1578" i="1"/>
  <c r="F1579" i="1"/>
  <c r="F1580" i="1"/>
  <c r="F1581" i="1"/>
  <c r="F1582" i="1"/>
  <c r="F1583" i="1"/>
  <c r="F1585" i="1"/>
  <c r="F1586" i="1"/>
  <c r="F1587" i="1"/>
  <c r="F1588" i="1"/>
  <c r="F1591" i="1"/>
  <c r="F1593" i="1"/>
  <c r="F1594" i="1"/>
  <c r="F1595" i="1"/>
  <c r="F1596" i="1"/>
  <c r="F1597" i="1"/>
  <c r="F1598" i="1"/>
  <c r="F1599" i="1"/>
  <c r="F1601" i="1"/>
  <c r="F1602" i="1"/>
  <c r="F1603" i="1"/>
  <c r="F1605" i="1"/>
  <c r="F1606" i="1"/>
  <c r="F1607" i="1"/>
  <c r="F1611" i="1"/>
  <c r="F1612" i="1"/>
  <c r="F1613" i="1"/>
  <c r="F1614" i="1"/>
  <c r="F1616" i="1"/>
  <c r="F1617" i="1"/>
  <c r="F1618" i="1"/>
  <c r="F1619" i="1"/>
  <c r="F1620" i="1"/>
  <c r="F1622" i="1"/>
  <c r="F1624" i="1"/>
  <c r="F1627" i="1"/>
  <c r="F1628" i="1"/>
  <c r="F1629" i="1"/>
  <c r="F1630" i="1"/>
  <c r="F1631" i="1"/>
  <c r="F1633" i="1"/>
  <c r="F1637" i="1"/>
  <c r="F1638" i="1"/>
  <c r="F1641" i="1"/>
  <c r="F1643" i="1"/>
  <c r="F1645" i="1"/>
  <c r="F1646" i="1"/>
  <c r="F1648" i="1"/>
  <c r="F1649" i="1"/>
  <c r="F1651" i="1"/>
  <c r="F1652" i="1"/>
  <c r="F1655" i="1"/>
  <c r="F1660" i="1"/>
  <c r="F1662" i="1"/>
  <c r="F1665" i="1"/>
  <c r="F1668" i="1"/>
  <c r="F1669" i="1"/>
  <c r="F1670" i="1"/>
  <c r="F1671" i="1"/>
  <c r="F1672" i="1"/>
  <c r="F1673" i="1"/>
  <c r="F1675" i="1"/>
  <c r="F1676" i="1"/>
  <c r="F1678" i="1"/>
  <c r="F1680" i="1"/>
  <c r="F1684" i="1"/>
  <c r="F1685" i="1"/>
  <c r="F1687" i="1"/>
  <c r="F1688" i="1"/>
  <c r="F1689" i="1"/>
  <c r="F1691" i="1"/>
  <c r="F1692" i="1"/>
  <c r="F1693" i="1"/>
  <c r="F1696" i="1"/>
  <c r="F1697" i="1"/>
  <c r="F1699" i="1"/>
  <c r="F1703" i="1"/>
  <c r="F1705" i="1"/>
  <c r="F1711" i="1"/>
  <c r="F1713" i="1"/>
  <c r="F1714" i="1"/>
  <c r="F1717" i="1"/>
  <c r="F1718" i="1"/>
  <c r="F1722" i="1"/>
  <c r="F1723" i="1"/>
  <c r="F2195" i="1"/>
  <c r="F2194" i="1"/>
  <c r="F2193" i="1"/>
  <c r="F2192" i="1"/>
  <c r="F2191" i="1"/>
  <c r="F1724" i="1"/>
  <c r="F1721" i="1"/>
  <c r="F1720" i="1"/>
  <c r="F1719" i="1"/>
  <c r="F1716" i="1"/>
  <c r="F1715" i="1"/>
  <c r="F1712" i="1"/>
  <c r="F1710" i="1"/>
  <c r="F1709" i="1"/>
  <c r="F1708" i="1"/>
  <c r="F1707" i="1"/>
  <c r="F1706" i="1"/>
  <c r="F1704" i="1"/>
  <c r="F1702" i="1"/>
  <c r="F1701" i="1"/>
  <c r="F1700" i="1"/>
  <c r="F1698" i="1"/>
  <c r="F1695" i="1"/>
  <c r="F1694" i="1"/>
  <c r="F1690" i="1"/>
  <c r="F1686" i="1"/>
  <c r="F1683" i="1"/>
  <c r="F1682" i="1"/>
  <c r="F1681" i="1"/>
  <c r="F1679" i="1"/>
  <c r="F1677" i="1"/>
  <c r="F1674" i="1"/>
  <c r="F1667" i="1"/>
  <c r="F1666" i="1"/>
  <c r="F1664" i="1"/>
  <c r="F1663" i="1"/>
  <c r="F1661" i="1"/>
  <c r="F1659" i="1"/>
  <c r="F1658" i="1"/>
  <c r="F1657" i="1"/>
  <c r="F1656" i="1"/>
  <c r="F1654" i="1"/>
  <c r="F1653" i="1"/>
  <c r="F1650" i="1"/>
  <c r="F1647" i="1"/>
  <c r="G1292" i="1" l="1"/>
  <c r="H1292" i="1" s="1"/>
  <c r="F1644" i="1"/>
  <c r="F1642" i="1"/>
  <c r="F1640" i="1"/>
  <c r="F1639" i="1"/>
  <c r="F1636" i="1"/>
  <c r="F1635" i="1"/>
  <c r="F1634" i="1"/>
  <c r="F1632" i="1"/>
  <c r="F1626" i="1"/>
  <c r="F1625" i="1"/>
  <c r="F1623" i="1"/>
  <c r="F1615" i="1"/>
  <c r="F1610" i="1"/>
  <c r="F1609" i="1"/>
  <c r="F1608" i="1"/>
  <c r="F1604" i="1"/>
  <c r="F1600" i="1"/>
  <c r="F1592" i="1"/>
  <c r="F1590" i="1"/>
  <c r="F1584" i="1"/>
  <c r="H2188" i="1" l="1"/>
  <c r="H2189" i="1"/>
  <c r="H2190" i="1"/>
  <c r="F1577" i="1"/>
  <c r="F1574" i="1"/>
  <c r="F1573" i="1"/>
  <c r="F1571" i="1"/>
  <c r="F1569" i="1"/>
  <c r="F1568" i="1"/>
  <c r="F1563" i="1"/>
  <c r="F1562" i="1"/>
  <c r="F1561" i="1"/>
  <c r="F1560" i="1"/>
  <c r="F1556" i="1"/>
  <c r="F1553" i="1"/>
  <c r="F1550" i="1"/>
  <c r="F1545" i="1"/>
  <c r="F1543" i="1"/>
  <c r="F1532" i="1"/>
  <c r="F1530" i="1"/>
  <c r="F1516" i="1"/>
  <c r="F1514" i="1"/>
  <c r="F1506" i="1"/>
  <c r="F1502" i="1"/>
  <c r="F1482" i="1" l="1"/>
  <c r="F1478" i="1"/>
  <c r="F1465" i="1"/>
  <c r="F1461" i="1"/>
  <c r="F1449" i="1"/>
  <c r="F1440" i="1"/>
  <c r="F2190" i="1" l="1"/>
  <c r="F2189" i="1"/>
  <c r="I2197" i="1" l="1"/>
  <c r="F2196" i="1"/>
  <c r="F2188" i="1" l="1"/>
  <c r="H219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Milena Stevanovic</author>
  </authors>
  <commentList>
    <comment ref="A4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Milena Stevanovic:</t>
        </r>
        <r>
          <rPr>
            <sz val="9"/>
            <color indexed="81"/>
            <rFont val="Tahoma"/>
            <family val="2"/>
          </rPr>
          <t xml:space="preserve">
Уплатилац Драгољуб Аћимовић.
Преминуо у 2019. години, те је његова супруга, чланица СПОС-а у 2020. тражила да картица гласи на њено име.</t>
        </r>
      </text>
    </comment>
    <comment ref="A114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Milena Stevanovic:</t>
        </r>
        <r>
          <rPr>
            <sz val="9"/>
            <color indexed="81"/>
            <rFont val="Tahoma"/>
            <family val="2"/>
          </rPr>
          <t xml:space="preserve">
Уплатилац Гојковић Јовица, али се газдинство води на оца</t>
        </r>
      </text>
    </comment>
    <comment ref="A180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Milena Stevanovic:</t>
        </r>
        <r>
          <rPr>
            <sz val="9"/>
            <color indexed="81"/>
            <rFont val="Tahoma"/>
            <family val="2"/>
          </rPr>
          <t xml:space="preserve">
Пчелињак се води на оца, Аћимовић Станоја</t>
        </r>
      </text>
    </comment>
    <comment ref="A183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Milena Stevanovic:</t>
        </r>
        <r>
          <rPr>
            <sz val="9"/>
            <color indexed="81"/>
            <rFont val="Tahoma"/>
            <family val="2"/>
          </rPr>
          <t xml:space="preserve">
Сретеновић Љиљана уплатилац</t>
        </r>
      </text>
    </comment>
  </commentList>
</comments>
</file>

<file path=xl/sharedStrings.xml><?xml version="1.0" encoding="utf-8"?>
<sst xmlns="http://schemas.openxmlformats.org/spreadsheetml/2006/main" count="6506" uniqueCount="2537">
  <si>
    <t>Друштво пчелара/Место</t>
  </si>
  <si>
    <t>Друштво пчелара Алексинац</t>
  </si>
  <si>
    <t>Удружење пчелара Ниш, Ниш</t>
  </si>
  <si>
    <t>Пчеларско друштво "Јасеница", Смедеревска Паланка</t>
  </si>
  <si>
    <t>Друштво пчелара "Стражилово", Сремски Карловци</t>
  </si>
  <si>
    <t>/</t>
  </si>
  <si>
    <t>Друштво пчелара Крагујевац</t>
  </si>
  <si>
    <t>Друштво пчелара "Космај", Младеновац</t>
  </si>
  <si>
    <t>Удружење пчелара "Будућност", Лазаревац</t>
  </si>
  <si>
    <t>Друштво пчелара Шабац</t>
  </si>
  <si>
    <t>Удружење пчелара "Нектар", Кањижа</t>
  </si>
  <si>
    <t>Удружење пчелара "Матица", Сурдулица</t>
  </si>
  <si>
    <t>Удружење пчелара "Медена", Владичин Хан</t>
  </si>
  <si>
    <t>Дудовица</t>
  </si>
  <si>
    <t>Новковић Милорад</t>
  </si>
  <si>
    <t>Aнонимна уплата</t>
  </si>
  <si>
    <t>ЕВРОТОМ Д.О.О РУМА</t>
  </si>
  <si>
    <t>Рума</t>
  </si>
  <si>
    <t>Удружење пчелара "Пчела", Бачки Петровац</t>
  </si>
  <si>
    <t>Друштво пчелара "Сокобања", Сокобања</t>
  </si>
  <si>
    <t>Удружење пчелара "Сунцокрет", Србобран</t>
  </si>
  <si>
    <t>Друштво пчелара "Др Богољуб Константиновић", Крушевац</t>
  </si>
  <si>
    <t>Удружење пчелара Врњачка Бања</t>
  </si>
  <si>
    <t>Пчеларско удружење "Радилица", Велика Плана</t>
  </si>
  <si>
    <t>Друштво пчелара "Јастребац", Росица</t>
  </si>
  <si>
    <t>Стевановић Небојша</t>
  </si>
  <si>
    <t>Друштво пчелара "Јован Живановић", Нови Сад</t>
  </si>
  <si>
    <t>Друштво пчелара "Чачанска пчела", Чачак</t>
  </si>
  <si>
    <t>Удружење пчелара и воћара "Поморавље", Трстеник</t>
  </si>
  <si>
    <t>Шабац</t>
  </si>
  <si>
    <t>Друштво пчелара "Горњак", Крепољин</t>
  </si>
  <si>
    <t>Друштво Драгачевских пчелара, Лучани</t>
  </si>
  <si>
    <t>Друштво пчелара Београд</t>
  </si>
  <si>
    <t>Биланс Оптимум д.о.о.</t>
  </si>
  <si>
    <t>Апатин</t>
  </si>
  <si>
    <t>Удружење пчелара "Жупа", Александровац</t>
  </si>
  <si>
    <t>Пчеларско удружење Крупањ, Крупањ</t>
  </si>
  <si>
    <t>Удружење пчелара Кривељ</t>
  </si>
  <si>
    <t>Кривељ</t>
  </si>
  <si>
    <t>Удружење пчелара Прибој, Прибој</t>
  </si>
  <si>
    <t>Друштво пчелара Вршац</t>
  </si>
  <si>
    <t>Удружење пчелара "Аврам Максимовић", Сомбор</t>
  </si>
  <si>
    <t>Удружење пчелара Врбас</t>
  </si>
  <si>
    <t>Београд</t>
  </si>
  <si>
    <t>Удружење пчелара Пожаревац</t>
  </si>
  <si>
    <t xml:space="preserve">Удружење пчелара "Пчела", Бачка Паланка </t>
  </si>
  <si>
    <t>Удружење пчелара Пријепоље</t>
  </si>
  <si>
    <t>Пријепоље</t>
  </si>
  <si>
    <t>Петровић Дејан</t>
  </si>
  <si>
    <t>Друштво пчелара "Хајдук Вељко", Неготин</t>
  </si>
  <si>
    <t>Пчеларско удружење "Пчелица", Прокупље</t>
  </si>
  <si>
    <t>Живковић Дејан</t>
  </si>
  <si>
    <t>Друштво пчелара "Млава", Петровац на Млави</t>
  </si>
  <si>
    <t>Ивановић Слободан</t>
  </si>
  <si>
    <t>Стојановић Раде</t>
  </si>
  <si>
    <t>Удружење пчелара "Сунцокрет", Нови Кнежевац</t>
  </si>
  <si>
    <t>Бор</t>
  </si>
  <si>
    <t>Димић Александар</t>
  </si>
  <si>
    <t>Инђија</t>
  </si>
  <si>
    <t>Косић Александар</t>
  </si>
  <si>
    <t>Недић Небојша</t>
  </si>
  <si>
    <t>Пчеларско друштво "Јасеница"</t>
  </si>
  <si>
    <t>Смедеревска Паланка</t>
  </si>
  <si>
    <t>Шендековић Милисав</t>
  </si>
  <si>
    <t>Удружење пчелара "Ариљска пчела", Ариље</t>
  </si>
  <si>
    <t>Симић Здравко</t>
  </si>
  <si>
    <t>Друштво пчелара Обреновац</t>
  </si>
  <si>
    <t>Томићевић Благомир</t>
  </si>
  <si>
    <t>Друштво пчелара Ивањица</t>
  </si>
  <si>
    <t>Борисављевић Славољуб</t>
  </si>
  <si>
    <t>Удружење пчелара "Чачак", Чачак</t>
  </si>
  <si>
    <t>Ћопић Марио</t>
  </si>
  <si>
    <t>Друштво пчелара "Матица", Ниш</t>
  </si>
  <si>
    <t>Попадић Војиславко</t>
  </si>
  <si>
    <t>Грос Никола</t>
  </si>
  <si>
    <t>Друштво пчелара Ужице</t>
  </si>
  <si>
    <t>Бата Петер</t>
  </si>
  <si>
    <t>Мијатовић Златан</t>
  </si>
  <si>
    <t>Друштво пчелара "Миладин Зарић-Мишо", Косјерић</t>
  </si>
  <si>
    <t>Драгићевић Зоран</t>
  </si>
  <si>
    <t>Удружење пчелара Лајковац</t>
  </si>
  <si>
    <t>Живановић Михаило</t>
  </si>
  <si>
    <t>Драмићанин Радивоје</t>
  </si>
  <si>
    <t xml:space="preserve">Милошевић Иван </t>
  </si>
  <si>
    <t>Балан Ненад</t>
  </si>
  <si>
    <t>Стојановић Мирослав</t>
  </si>
  <si>
    <t>Удружење пчелара Власотинце, Власотинце</t>
  </si>
  <si>
    <t>Глозик Златко</t>
  </si>
  <si>
    <t>Ковачичко пчеларско друштво, Ковачица</t>
  </si>
  <si>
    <t>Стефановић Раде</t>
  </si>
  <si>
    <t>Удружење пчелара Владимирци</t>
  </si>
  <si>
    <t>Станковић Ненад</t>
  </si>
  <si>
    <t>Бојић Обренко</t>
  </si>
  <si>
    <t>Вукићевић Миливоје</t>
  </si>
  <si>
    <t>Maтовић Казимир</t>
  </si>
  <si>
    <t>Друштво пчелара Краљево</t>
  </si>
  <si>
    <t>Деспотовић Милан</t>
  </si>
  <si>
    <t>Друштво пчелара "Матица", Мали Зворник</t>
  </si>
  <si>
    <t>Трајковић Јовица</t>
  </si>
  <si>
    <t>Београдско удружење пчелара</t>
  </si>
  <si>
    <t>Благојевић Дејан</t>
  </si>
  <si>
    <t>Удружење пчелара Ражањ</t>
  </si>
  <si>
    <t>Савић Благоја</t>
  </si>
  <si>
    <t>Удружење пчелара општине Ковин "Пешчара"</t>
  </si>
  <si>
    <t>Марковић Станимир</t>
  </si>
  <si>
    <t>Друштво пчелара "Албина", Бор</t>
  </si>
  <si>
    <t>Боцокић Чедомир</t>
  </si>
  <si>
    <t>Николић Небојша</t>
  </si>
  <si>
    <t>Удружење пчелара Лесковац, Лесковац</t>
  </si>
  <si>
    <t>Дробњак Марко</t>
  </si>
  <si>
    <t>Саболовић Борис</t>
  </si>
  <si>
    <t>Драгаш Oбрад</t>
  </si>
  <si>
    <t>Данковић Миле</t>
  </si>
  <si>
    <t>Гагић Војкан</t>
  </si>
  <si>
    <t>Теофиловић Небојша</t>
  </si>
  <si>
    <t>Удружење пчелара "Горња Ресава", Ресавица</t>
  </si>
  <si>
    <t xml:space="preserve">Марковић Милета </t>
  </si>
  <si>
    <t xml:space="preserve">Марковић Миодраг </t>
  </si>
  <si>
    <t>Папеж Душан</t>
  </si>
  <si>
    <t>Стевановић Зоран</t>
  </si>
  <si>
    <t>Максимовић Бранко</t>
  </si>
  <si>
    <t>Остојић Дејан</t>
  </si>
  <si>
    <t>Удружење пчелара "Рој", Инђија</t>
  </si>
  <si>
    <t>Милошевић Далибор</t>
  </si>
  <si>
    <t>Тошић Милан</t>
  </si>
  <si>
    <t>Друштво пчелара "Поморавље", Јагодина</t>
  </si>
  <si>
    <t>Лужајић Милан</t>
  </si>
  <si>
    <t>Удружење пчелара "Липа", Ердевик</t>
  </si>
  <si>
    <t>Илић Бобан</t>
  </si>
  <si>
    <t>Пантић Горан</t>
  </si>
  <si>
    <t>Гергинић Драган</t>
  </si>
  <si>
    <t>Друштво пчелара Кладово</t>
  </si>
  <si>
    <t>Мицић Радослав</t>
  </si>
  <si>
    <t>Друштво пчелара "Окањ", Елемир</t>
  </si>
  <si>
    <t>Војиновић Иван</t>
  </si>
  <si>
    <t>Крстић Наташа</t>
  </si>
  <si>
    <t>Ниш</t>
  </si>
  <si>
    <t>Башић Далибор</t>
  </si>
  <si>
    <t>Друштво пчелара Смедерево</t>
  </si>
  <si>
    <t>Паст Роберт</t>
  </si>
  <si>
    <t>Пчеларско друштво "Цер", Шабац</t>
  </si>
  <si>
    <t>Станић Иван</t>
  </si>
  <si>
    <t>Јовановић Жељко</t>
  </si>
  <si>
    <t>Павловић Раде</t>
  </si>
  <si>
    <t>Пчеларско друштво Сивац</t>
  </si>
  <si>
    <t>Јелић Маријан</t>
  </si>
  <si>
    <t>Миловановић Добросав</t>
  </si>
  <si>
    <t>Јевтовић Мирослав</t>
  </si>
  <si>
    <t>Новаковић Борис</t>
  </si>
  <si>
    <t>Станисављевић Драгослав</t>
  </si>
  <si>
    <t>Радуловић Драган</t>
  </si>
  <si>
    <t>Маринковић Живорад</t>
  </si>
  <si>
    <t>Друштво пчелара "Ресава", Свилајнац</t>
  </si>
  <si>
    <t>Хуњади Владимир</t>
  </si>
  <si>
    <t>Радуловић Радољуб</t>
  </si>
  <si>
    <t>Радуловић Анка</t>
  </si>
  <si>
    <t>Близнак (Жагубица)</t>
  </si>
  <si>
    <t>Радуловић Моника</t>
  </si>
  <si>
    <t>Радуловић Негованка</t>
  </si>
  <si>
    <t>Ђурић Горан</t>
  </si>
  <si>
    <t>Удружење пчелара Блаце</t>
  </si>
  <si>
    <t>Пајић Зоран</t>
  </si>
  <si>
    <t>Нови Сад</t>
  </si>
  <si>
    <t>Пајић Гордана</t>
  </si>
  <si>
    <t>Драгосавац Зоран</t>
  </si>
  <si>
    <t>Удружење пчелара "Пчела", Суботица</t>
  </si>
  <si>
    <t>Петровић Петар</t>
  </si>
  <si>
    <t>Хованец Иван</t>
  </si>
  <si>
    <t>Вилимановић Милојко</t>
  </si>
  <si>
    <t>Арсић Драган</t>
  </si>
  <si>
    <t>Удружење пчелара "Ваљево", Ваљево</t>
  </si>
  <si>
    <t>Томићевић Мирко</t>
  </si>
  <si>
    <t>Удружење пчелара "Тиса", Бечеј</t>
  </si>
  <si>
    <t>Стојиљковић Станко</t>
  </si>
  <si>
    <t>Друштво пчелара "Јабланица", Лебане</t>
  </si>
  <si>
    <t>Шљивић Миљко</t>
  </si>
  <si>
    <t xml:space="preserve">Друштво пчелара "Др Богољуб Константиновић", Крушевац </t>
  </si>
  <si>
    <t>Митровић Никола</t>
  </si>
  <si>
    <t>Томашевић Горица</t>
  </si>
  <si>
    <t>Удружење пчелара Лапово</t>
  </si>
  <si>
    <t>Савић Миломир</t>
  </si>
  <si>
    <t>Маричић Владислав</t>
  </si>
  <si>
    <t>Блаћанин Зоран</t>
  </si>
  <si>
    <t>Максимовић Мирољуб</t>
  </si>
  <si>
    <t>Крстић Зоран</t>
  </si>
  <si>
    <t>Мировић Синиша</t>
  </si>
  <si>
    <t>Вељковић Света</t>
  </si>
  <si>
    <t>Друштво пчелара "Топлички цвет", Житорађа</t>
  </si>
  <si>
    <t>Црнобрња Јелена</t>
  </si>
  <si>
    <t>Друштво пчелара "Јован Живановић", Сремски Карловци</t>
  </si>
  <si>
    <t>Удружење пчелара Коцељева</t>
  </si>
  <si>
    <t>Коцељева</t>
  </si>
  <si>
    <t>Бузаши Лајош</t>
  </si>
  <si>
    <t>Удружење пчелара "Томашко Јожеф", Богојево</t>
  </si>
  <si>
    <t>Ђаковић Миленко</t>
  </si>
  <si>
    <t>Тончев Владимир</t>
  </si>
  <si>
    <t>Друштво пчелара "Тимок", Зајечар</t>
  </si>
  <si>
    <t>Дракула Миро</t>
  </si>
  <si>
    <t>Стојановић Радивоје</t>
  </si>
  <si>
    <t>Пчеларско друштво Барајево</t>
  </si>
  <si>
    <t>Пауновић Дејан</t>
  </si>
  <si>
    <t>Шћепановић Владимир</t>
  </si>
  <si>
    <t>Трифуновић Милијан</t>
  </si>
  <si>
    <t>Пчеларско друштво "Матица", Горњи Милановац</t>
  </si>
  <si>
    <t>Штрбац Горан</t>
  </si>
  <si>
    <t>Петковић Марина</t>
  </si>
  <si>
    <t>Жакула Слободан</t>
  </si>
  <si>
    <t>Грбић Бранко</t>
  </si>
  <si>
    <t>Марковић Божидар</t>
  </si>
  <si>
    <t>Средојевић Крста</t>
  </si>
  <si>
    <t>Удружење пчелара "Нуклеус", Ваљево</t>
  </si>
  <si>
    <t>Баштић Драган</t>
  </si>
  <si>
    <t xml:space="preserve"> Село Осеченица, Мионица</t>
  </si>
  <si>
    <t>Гуци Јожеф</t>
  </si>
  <si>
    <t>Друштво пчелара Нови Бечеј</t>
  </si>
  <si>
    <t>Голубовић Миљан</t>
  </si>
  <si>
    <t>Лазић Звонимир</t>
  </si>
  <si>
    <t>Удружење пчелара општине Сврљиг</t>
  </si>
  <si>
    <t xml:space="preserve">Васић Зоран </t>
  </si>
  <si>
    <t>Пчеларско друштво "Мачва", Богатић</t>
  </si>
  <si>
    <t>Петровић Будимир</t>
  </si>
  <si>
    <t>Станојевић Бојан</t>
  </si>
  <si>
    <t>Друштво пчелара "Нектар", Деспотовац</t>
  </si>
  <si>
    <t>Милићевић Момчило</t>
  </si>
  <si>
    <t>Маслаковић Данијел</t>
  </si>
  <si>
    <t>Добрић Драгољуб</t>
  </si>
  <si>
    <t>Лончарић Стјепан</t>
  </si>
  <si>
    <t>Младеновић Љубомир</t>
  </si>
  <si>
    <t>Удружење пчелара "Опленац", Топола</t>
  </si>
  <si>
    <t>Матић Живко</t>
  </si>
  <si>
    <t>Удружење пчелара "Рађевина" Завлака</t>
  </si>
  <si>
    <t>Глишовић Зоран</t>
  </si>
  <si>
    <t>Петровић Миленко</t>
  </si>
  <si>
    <t>Друштво пчелара "Видојевица", Лешница</t>
  </si>
  <si>
    <t>Смедерево</t>
  </si>
  <si>
    <t>Јовановић Милорад</t>
  </si>
  <si>
    <t>Григоров Александар</t>
  </si>
  <si>
    <t>Друштво пчелара "Радилица", Босилеград</t>
  </si>
  <si>
    <t>Самаиловић Милан</t>
  </si>
  <si>
    <t>Удружење пчелара "Матичњак", Нови Пазар</t>
  </si>
  <si>
    <t>Драгојловић Снежана</t>
  </si>
  <si>
    <t>Рајић Влада</t>
  </si>
  <si>
    <t>Живановић Славољуб</t>
  </si>
  <si>
    <t>Шандор Јосип</t>
  </si>
  <si>
    <t>Хорват Јосип</t>
  </si>
  <si>
    <t>Колаковић Златомир</t>
  </si>
  <si>
    <t>Пекић Милош</t>
  </si>
  <si>
    <t>Друштво пчелара "Матица", Пожега</t>
  </si>
  <si>
    <t>Путник Бојан</t>
  </si>
  <si>
    <t>Арсенијевић Петар</t>
  </si>
  <si>
    <t>Вучинић Миодраг</t>
  </si>
  <si>
    <t>Друштво пчелара "Сретен Аџић", Трстеник</t>
  </si>
  <si>
    <t>Биљетина Раде</t>
  </si>
  <si>
    <t>Зебић Мирко</t>
  </si>
  <si>
    <t>Обрадовић Здравко</t>
  </si>
  <si>
    <t>Удружење пчелара "Пчела", Бачка Паланка</t>
  </si>
  <si>
    <t>Мирковић Зоран</t>
  </si>
  <si>
    <t>Јанковић Братислав</t>
  </si>
  <si>
    <t>Перишић Радојле</t>
  </si>
  <si>
    <t>Стевановић Ивица</t>
  </si>
  <si>
    <t>Живановић Миодраг</t>
  </si>
  <si>
    <t>Машић Ратко</t>
  </si>
  <si>
    <t>Друштво пчелара Аранђеловац</t>
  </si>
  <si>
    <t>Томић Миодраг</t>
  </si>
  <si>
    <t>Станковић Сибин</t>
  </si>
  <si>
    <t>Олах Петер</t>
  </si>
  <si>
    <t>Пчеларско удружење "Шигети Шандор", Темерин</t>
  </si>
  <si>
    <t>Кираљ Чаба</t>
  </si>
  <si>
    <t>Ветеринарска Станица Шабац</t>
  </si>
  <si>
    <t>Арсић Владица</t>
  </si>
  <si>
    <t>Удружење пчелара Падина, Падина</t>
  </si>
  <si>
    <t>Мијаиловић Божидар</t>
  </si>
  <si>
    <t>Ђорђевић Дејан</t>
  </si>
  <si>
    <t>Антонић Милош</t>
  </si>
  <si>
    <t>Свештеничко и монашко друштво пчелара епархије Шабачке</t>
  </si>
  <si>
    <t>Анђелковић Томислав</t>
  </si>
  <si>
    <t>Пантовић Мирко</t>
  </si>
  <si>
    <t>Момчиловић Виден</t>
  </si>
  <si>
    <t>Пантовић Ненад</t>
  </si>
  <si>
    <t>Стојков Радојица</t>
  </si>
  <si>
    <t>Пчеларско друштво "Миливој Бугарски", Зрењанин</t>
  </si>
  <si>
    <t>Селић Вељко</t>
  </si>
  <si>
    <t>Јовановић Миле</t>
  </si>
  <si>
    <t>Удружење "Пчеларски фармери Подриња", Шабац</t>
  </si>
  <si>
    <t>Младеновић Чедомир</t>
  </si>
  <si>
    <t>Друштво пчелара "Матица", Врање</t>
  </si>
  <si>
    <t>Марић Ненад</t>
  </si>
  <si>
    <t>Друштво пчелара "Грза", Параћин</t>
  </si>
  <si>
    <t>Васиљевић Горан</t>
  </si>
  <si>
    <t>Боршош Ференц</t>
  </si>
  <si>
    <t>Илић Милован</t>
  </si>
  <si>
    <t>Удружење пчелара "Темнић", Варварин</t>
  </si>
  <si>
    <t>Милосављевић Микица</t>
  </si>
  <si>
    <t>Миленковић Милован</t>
  </si>
  <si>
    <t>Пчеларско удружење "Матица", Каравуково</t>
  </si>
  <si>
    <t>Броћило Остоја</t>
  </si>
  <si>
    <t>Mилошевић Драган</t>
  </si>
  <si>
    <t>Ђурица Душан</t>
  </si>
  <si>
    <t>Ивковић Милан</t>
  </si>
  <si>
    <t>Огњановић Звонимир</t>
  </si>
  <si>
    <t>Андрејевић Никола</t>
  </si>
  <si>
    <t>Удружење пчелара "Бели Багрем", Лесковац</t>
  </si>
  <si>
    <t>Петровић Славица</t>
  </si>
  <si>
    <t>Бабић Илија</t>
  </si>
  <si>
    <t>Карић Небојша</t>
  </si>
  <si>
    <t>Динић Жељко</t>
  </si>
  <si>
    <t>Момчиловић Драган</t>
  </si>
  <si>
    <t>Вулићевић Зоран</t>
  </si>
  <si>
    <t>Новковић Петар</t>
  </si>
  <si>
    <t>Мирић Бранко</t>
  </si>
  <si>
    <t>Поповић Милан</t>
  </si>
  <si>
    <t>Пчеларско друштво "Лужница", Бабушница</t>
  </si>
  <si>
    <t>Митровић Живадин</t>
  </si>
  <si>
    <t>Чонић Лазар</t>
  </si>
  <si>
    <t>Пчеларско удружење "Матица", Пљевља</t>
  </si>
  <si>
    <t>Пљевља, Црна Гора</t>
  </si>
  <si>
    <t>Живковић Славко</t>
  </si>
  <si>
    <t>Јовановић Љубодраг</t>
  </si>
  <si>
    <t>Друштво пчелара "Рогот", Баточина</t>
  </si>
  <si>
    <t>Лазаревић Славиша</t>
  </si>
  <si>
    <t>Друштво пчелара општина Велико градиште и Голубац</t>
  </si>
  <si>
    <t>Верослава Јеремић Јакшић</t>
  </si>
  <si>
    <t>Домокош Славица</t>
  </si>
  <si>
    <t>Солунац Јовица</t>
  </si>
  <si>
    <t>Делић Драгољуб</t>
  </si>
  <si>
    <t>Стошић Богољуб</t>
  </si>
  <si>
    <t>Марковић Радомир</t>
  </si>
  <si>
    <t>Антић Драган</t>
  </si>
  <si>
    <t>Петровић Небојша</t>
  </si>
  <si>
    <t>Шуловић Златко</t>
  </si>
  <si>
    <t>Удружење пчелара "Петар Враголић", Пецка</t>
  </si>
  <si>
    <t>Петровић Маринко</t>
  </si>
  <si>
    <t>Удружење пчелара "Матица", Банатско Велико Село</t>
  </si>
  <si>
    <t>Арсенин Александар</t>
  </si>
  <si>
    <t>Арсенин Синиша</t>
  </si>
  <si>
    <t>Димитријевић Дејан</t>
  </si>
  <si>
    <t>Максимовић Иван</t>
  </si>
  <si>
    <t>Друштво пчелара Ћићевац</t>
  </si>
  <si>
    <t>Стевановић Славко</t>
  </si>
  <si>
    <t>Ристовић Миливоје</t>
  </si>
  <si>
    <t>Тадић Стана</t>
  </si>
  <si>
    <t>Јаковљевић Драган</t>
  </si>
  <si>
    <t>Вукићевић Слободан</t>
  </si>
  <si>
    <t>Ђурић С. Зоран</t>
  </si>
  <si>
    <t>Пчеларско друштво Лозница</t>
  </si>
  <si>
    <t xml:space="preserve">Зарић Драгиша </t>
  </si>
  <si>
    <t xml:space="preserve">Шобот Милена </t>
  </si>
  <si>
    <t>Чакало Милован</t>
  </si>
  <si>
    <t>Борча</t>
  </si>
  <si>
    <t>Јаншик Ондреј</t>
  </si>
  <si>
    <t>Пчеларско друштво "Сунцокрет", Оџаци</t>
  </si>
  <si>
    <t>Давидовић Светислав</t>
  </si>
  <si>
    <t>Сабо Јожеф</t>
  </si>
  <si>
    <t>Удружење пчелара "Чеда Војнов", Конак</t>
  </si>
  <si>
    <t>Софронић Ђорђе</t>
  </si>
  <si>
    <t>Петровић Зоран</t>
  </si>
  <si>
    <t>Удружење пчелара "Кованлук", Бела Паланка</t>
  </si>
  <si>
    <t>Јоцић Стевица</t>
  </si>
  <si>
    <t>Друштво пчелара "Дунав", Апатин</t>
  </si>
  <si>
    <t>Митић Слађана</t>
  </si>
  <si>
    <t>Удружење пчелара "Сува планина", Нишка Бања</t>
  </si>
  <si>
    <t>Цвејић Драган</t>
  </si>
  <si>
    <t>Илић Драгољуб</t>
  </si>
  <si>
    <t>Зарић Зоран</t>
  </si>
  <si>
    <t>Жунић Милинко</t>
  </si>
  <si>
    <t>Друштво пчелара "Саво Поповић", Ариље</t>
  </si>
  <si>
    <t>Цвејић Владимир</t>
  </si>
  <si>
    <t>Филић Бранко</t>
  </si>
  <si>
    <t>Радовановић Александар</t>
  </si>
  <si>
    <t>Друштво пчелара "Карађорђево трмчиште", Рача</t>
  </si>
  <si>
    <t>Деспотовић Радован</t>
  </si>
  <si>
    <t>Даниловић Радован</t>
  </si>
  <si>
    <t>Крушчић</t>
  </si>
  <si>
    <t>Попарић Каменко</t>
  </si>
  <si>
    <t>Брадоњић Живко</t>
  </si>
  <si>
    <t>Благојевић Сава</t>
  </si>
  <si>
    <t>Балабан Косовка</t>
  </si>
  <si>
    <t>Спасић Бојан</t>
  </si>
  <si>
    <t>Милошевић Владимир</t>
  </si>
  <si>
    <t>Фејеш Жолт</t>
  </si>
  <si>
    <t>Савић Ненад</t>
  </si>
  <si>
    <t>Удружење професионалних пчелара Дрен, Београд</t>
  </si>
  <si>
    <t>Друштво пчелара "Јован Живановић", Сремска Митровица</t>
  </si>
  <si>
    <t>Јаковљевић Владан</t>
  </si>
  <si>
    <t>Кукић Душан</t>
  </si>
  <si>
    <t>Јеремић Милоје</t>
  </si>
  <si>
    <t>Ђорђевић Милан</t>
  </si>
  <si>
    <t>Терзић Предраг</t>
  </si>
  <si>
    <t>Крстић Ђорђе</t>
  </si>
  <si>
    <t>Цвејић Радисав</t>
  </si>
  <si>
    <t>Станојевић Љубиша</t>
  </si>
  <si>
    <t>Зорић Неђељко</t>
  </si>
  <si>
    <t>Марковић Добросав</t>
  </si>
  <si>
    <t>Јанић Светомир</t>
  </si>
  <si>
    <t>Милић Миодраг</t>
  </si>
  <si>
    <t>Тошић Нешо</t>
  </si>
  <si>
    <t>Мали Зворник</t>
  </si>
  <si>
    <t>Булајић Милан</t>
  </si>
  <si>
    <t>Покрајац Славољуб</t>
  </si>
  <si>
    <t>Радуловић Жељко</t>
  </si>
  <si>
    <t>Драгутиновић Радован</t>
  </si>
  <si>
    <t>Живковић Михајло</t>
  </si>
  <si>
    <t>Цветковић Срђан</t>
  </si>
  <si>
    <t>Удружење пчелара "Липа", Књажевац</t>
  </si>
  <si>
    <t>Мазалица Љубомир</t>
  </si>
  <si>
    <t>Глигоријевић Зоран</t>
  </si>
  <si>
    <t>Миленковић Јован</t>
  </si>
  <si>
    <t>Шебаљ Маријан</t>
  </si>
  <si>
    <t>Друштво пчелара "Багрем", Алибунар</t>
  </si>
  <si>
    <t>Шереги Горан</t>
  </si>
  <si>
    <t>Цветојевић Милорад</t>
  </si>
  <si>
    <t>Удружење пчелара "Соко", Љубовија</t>
  </si>
  <si>
    <t>Динић Радован</t>
  </si>
  <si>
    <t>Булат Живко</t>
  </si>
  <si>
    <t>Дамњановић Живомир</t>
  </si>
  <si>
    <t>Николић Ђорђе</t>
  </si>
  <si>
    <t>Андрић Дејан</t>
  </si>
  <si>
    <t>Б. Паланка</t>
  </si>
  <si>
    <t>Ицић Милован</t>
  </si>
  <si>
    <t>Василијевић Мирослав</t>
  </si>
  <si>
    <t>Алексић Жива</t>
  </si>
  <si>
    <t>Радосавчевић Милисав</t>
  </si>
  <si>
    <t>Личина Садик</t>
  </si>
  <si>
    <t>Удружење пчелара Нови Пазар</t>
  </si>
  <si>
    <t>Миленковић Драгољуб</t>
  </si>
  <si>
    <t>Каравуково</t>
  </si>
  <si>
    <t>Новаковић Срећко</t>
  </si>
  <si>
    <t>Станчић Живојин</t>
  </si>
  <si>
    <t>Зрењанин</t>
  </si>
  <si>
    <t>Балтић Милан</t>
  </si>
  <si>
    <t>Зогић Исмет</t>
  </si>
  <si>
    <t>Муртезић Едип</t>
  </si>
  <si>
    <t>Илић Драгиша</t>
  </si>
  <si>
    <t>Васовић Живорад</t>
  </si>
  <si>
    <t>Мирић Милан</t>
  </si>
  <si>
    <t>Бојадић Мирко</t>
  </si>
  <si>
    <t>Поповић Ненад</t>
  </si>
  <si>
    <t>Живковић Урош</t>
  </si>
  <si>
    <t>Радовановић Милош</t>
  </si>
  <si>
    <t>Митић Радиша</t>
  </si>
  <si>
    <t>Чкаутовић Михајло</t>
  </si>
  <si>
    <t>Милутиновић Зоран</t>
  </si>
  <si>
    <t>Ђорђевић Никола</t>
  </si>
  <si>
    <t>Павковић Брале</t>
  </si>
  <si>
    <t>Гавриловић Милан</t>
  </si>
  <si>
    <t>Милојковић Стана</t>
  </si>
  <si>
    <t>Краљево</t>
  </si>
  <si>
    <t>Милисављевић Јован</t>
  </si>
  <si>
    <t>Ђуричић Живота</t>
  </si>
  <si>
    <t>Друштво пчелара Кривељ</t>
  </si>
  <si>
    <t>Петровић Слободан</t>
  </si>
  <si>
    <t>Костић Миодраг</t>
  </si>
  <si>
    <t>Ђокић Ђорђе</t>
  </si>
  <si>
    <t>Секулић Новак</t>
  </si>
  <si>
    <t>Марковић Ненад</t>
  </si>
  <si>
    <t>Влчек Мирко</t>
  </si>
  <si>
    <t>Удружење пчелара Шид</t>
  </si>
  <si>
    <t>Радуловић Марко</t>
  </si>
  <si>
    <t>Матејин Бранко</t>
  </si>
  <si>
    <t>Манић Саша</t>
  </si>
  <si>
    <t>Јелић Првослав</t>
  </si>
  <si>
    <t>Петровић Радиша</t>
  </si>
  <si>
    <t>Торбица Милан</t>
  </si>
  <si>
    <t>Прелевић Зоран</t>
  </si>
  <si>
    <t>Вученовић Александар</t>
  </si>
  <si>
    <t>Зоран</t>
  </si>
  <si>
    <t>Радојковић Љубиша</t>
  </si>
  <si>
    <t>Туцаков Ненад</t>
  </si>
  <si>
    <t>Панчево</t>
  </si>
  <si>
    <t>Степановић Александар</t>
  </si>
  <si>
    <t>Старчевић Горан</t>
  </si>
  <si>
    <t>Удружење пчелара "Перо Јовановић Комирићанац", Осечина</t>
  </si>
  <si>
    <t>Осечина</t>
  </si>
  <si>
    <t>Адамовић Мирослав</t>
  </si>
  <si>
    <t>Друштво пчелара "Подружница", Панчево</t>
  </si>
  <si>
    <t>Крупежевић Саша</t>
  </si>
  <si>
    <t>Симић Милан</t>
  </si>
  <si>
    <t>Равни Тополовац</t>
  </si>
  <si>
    <t>Марковић Владислав</t>
  </si>
  <si>
    <t>Васић Братислав</t>
  </si>
  <si>
    <t>Мијаиловић Радиша</t>
  </si>
  <si>
    <t>Гајић Звонко</t>
  </si>
  <si>
    <t>Јеремић Милан</t>
  </si>
  <si>
    <t>Тадић Саво</t>
  </si>
  <si>
    <t>Милетић Дубравка</t>
  </si>
  <si>
    <t>Милутиновић Бранислав</t>
  </si>
  <si>
    <t>Димић Предраг</t>
  </si>
  <si>
    <t>Илић Миливој</t>
  </si>
  <si>
    <t>Добросављевић Златан</t>
  </si>
  <si>
    <t>Удружење пчелара "Липа", Гложане</t>
  </si>
  <si>
    <t>Анђелковић Павле</t>
  </si>
  <si>
    <t>Тасић Драган</t>
  </si>
  <si>
    <t>Зорић Милорад</t>
  </si>
  <si>
    <t>Лакићевић Александар</t>
  </si>
  <si>
    <t>Крушевац</t>
  </si>
  <si>
    <t>Глигорић Милан</t>
  </si>
  <si>
    <t>Теофиловић Видосав</t>
  </si>
  <si>
    <t xml:space="preserve">Теофиловић Снежана </t>
  </si>
  <si>
    <t>Ариље</t>
  </si>
  <si>
    <t>Чикић Лазар</t>
  </si>
  <si>
    <t>Акик Зоран</t>
  </si>
  <si>
    <t>Пчеларско удружење "Полен", Нова Пазова</t>
  </si>
  <si>
    <t>Јерковић Драган</t>
  </si>
  <si>
    <t>Удружење пчелара Кикинда</t>
  </si>
  <si>
    <t>Средојевић Милан</t>
  </si>
  <si>
    <t>Трмчић Добрица</t>
  </si>
  <si>
    <t>Пејовић Слободан</t>
  </si>
  <si>
    <t>Друштво пчелара Рудник</t>
  </si>
  <si>
    <t>Родеан Ђета</t>
  </si>
  <si>
    <t>Микановић Миливоје</t>
  </si>
  <si>
    <t>Друштво пчелара "Никола Милеуснић", Рума</t>
  </si>
  <si>
    <t>Дамњановић Драган</t>
  </si>
  <si>
    <t>Стошић Миодраг</t>
  </si>
  <si>
    <t>Срдић Маринко</t>
  </si>
  <si>
    <t>Бач</t>
  </si>
  <si>
    <t>Којадиновић Владимир</t>
  </si>
  <si>
    <t>Ступар Ранко</t>
  </si>
  <si>
    <t>Удружење пчелара "Мостонга", Бач</t>
  </si>
  <si>
    <t>Ступар Небојша</t>
  </si>
  <si>
    <t>Станивуковић Недељко</t>
  </si>
  <si>
    <t>Удружење пчелара "Пчела", Стара Моравица - Пачир</t>
  </si>
  <si>
    <t>Ранђић Миодраг</t>
  </si>
  <si>
    <t>Ђорђевић Жарко</t>
  </si>
  <si>
    <t>Јеремић Миодраг</t>
  </si>
  <si>
    <t>Марковић Слободан</t>
  </si>
  <si>
    <t>Мандић Ненад</t>
  </si>
  <si>
    <t>Стевановић Миљан</t>
  </si>
  <si>
    <t>Миловановић Драган</t>
  </si>
  <si>
    <t>Павловић Мијаило</t>
  </si>
  <si>
    <t>Друштво пчелара "Азбуковица", Љубовија</t>
  </si>
  <si>
    <t>Мандић Марко</t>
  </si>
  <si>
    <t>Радојковић Томислав</t>
  </si>
  <si>
    <t>Врњачка Бања</t>
  </si>
  <si>
    <t>Илић Драган</t>
  </si>
  <si>
    <t>Станојевић Милан</t>
  </si>
  <si>
    <t>Драмлић Дамљан</t>
  </si>
  <si>
    <t>Шешлија Владимир</t>
  </si>
  <si>
    <t>Ковачевић Милорад</t>
  </si>
  <si>
    <t>Станковић Душица</t>
  </si>
  <si>
    <t>Гавриловић Драгана</t>
  </si>
  <si>
    <t>Дехељан Лазар</t>
  </si>
  <si>
    <t>Друштво пчелара Старчево</t>
  </si>
  <si>
    <t>Анђелковић Раде</t>
  </si>
  <si>
    <t>Ивовић Игор</t>
  </si>
  <si>
    <t>Борика Савић</t>
  </si>
  <si>
    <t>Ковач Јосип</t>
  </si>
  <si>
    <t>Сомбор</t>
  </si>
  <si>
    <t>Илић Горан</t>
  </si>
  <si>
    <t>Станковић Радосав</t>
  </si>
  <si>
    <t>Грађанска иницијатива за развој села "Кладенац"</t>
  </si>
  <si>
    <t>Шапоња Душан</t>
  </si>
  <si>
    <t>Петровић Живорад</t>
  </si>
  <si>
    <t>Јевтић Драгослав</t>
  </si>
  <si>
    <t>Димић Дејан</t>
  </si>
  <si>
    <t>Ристић Љубомир</t>
  </si>
  <si>
    <t>Цветковић Мирољуб</t>
  </si>
  <si>
    <t>Удружење пчелара Црна Трава</t>
  </si>
  <si>
    <t>Драгичевић Душан</t>
  </si>
  <si>
    <t>Живковић Момчило</t>
  </si>
  <si>
    <t>Гајин Михајло</t>
  </si>
  <si>
    <t>Илић Игор</t>
  </si>
  <si>
    <t>Шолар Јосиф</t>
  </si>
  <si>
    <t>Стевановић Стеван</t>
  </si>
  <si>
    <t>Младеновић Иван</t>
  </si>
  <si>
    <t>Вујчић Станоја</t>
  </si>
  <si>
    <t>Илић Будимир</t>
  </si>
  <si>
    <t>Ерић Предраг</t>
  </si>
  <si>
    <t>Симић Душан</t>
  </si>
  <si>
    <t>Аћимовић Драгослав</t>
  </si>
  <si>
    <t>Рајић Кристина</t>
  </si>
  <si>
    <t>Тасић Никола</t>
  </si>
  <si>
    <t>Радосављевић Новица</t>
  </si>
  <si>
    <t>Анђелковић Божидар</t>
  </si>
  <si>
    <t>Максимовић Мирослав</t>
  </si>
  <si>
    <t>Јосић Љубомир</t>
  </si>
  <si>
    <t>Зобеница Милан</t>
  </si>
  <si>
    <t>Медић Драган</t>
  </si>
  <si>
    <t>Петрић Далибор</t>
  </si>
  <si>
    <t>Михајловић Иван</t>
  </si>
  <si>
    <t>Поповић Душан</t>
  </si>
  <si>
    <t>Чубрило Мићо</t>
  </si>
  <si>
    <t>Ђурић Живко</t>
  </si>
  <si>
    <t>Перић Перица</t>
  </si>
  <si>
    <t>Трајковић Игор</t>
  </si>
  <si>
    <t>Богдановић Милинка</t>
  </si>
  <si>
    <t>Балог Ервин</t>
  </si>
  <si>
    <t>Јовановић Бранко</t>
  </si>
  <si>
    <t>Милићевић Иван</t>
  </si>
  <si>
    <t>Удружење пчелара Рашка</t>
  </si>
  <si>
    <t xml:space="preserve">Луковић Славко </t>
  </si>
  <si>
    <t>Ђемровски Томаш</t>
  </si>
  <si>
    <t>Цеснак Мишко</t>
  </si>
  <si>
    <t>Пчеларско друштво "Банатска матица", Пландиште</t>
  </si>
  <si>
    <t>Грујић Никола</t>
  </si>
  <si>
    <t>Јовановић Петар</t>
  </si>
  <si>
    <t>Јевтић Горан</t>
  </si>
  <si>
    <t>Глишовић Милан</t>
  </si>
  <si>
    <t>Маринковић Ружица</t>
  </si>
  <si>
    <t>Исаиловић Зоран</t>
  </si>
  <si>
    <t>Исаиловић Бојана</t>
  </si>
  <si>
    <t>Обреновац</t>
  </si>
  <si>
    <t>Којић Стеван</t>
  </si>
  <si>
    <t>Милић Лазар</t>
  </si>
  <si>
    <t>Ковић Светислав</t>
  </si>
  <si>
    <t>Караћ Синиша</t>
  </si>
  <si>
    <t>Ђорђевић Срђан</t>
  </si>
  <si>
    <t>Кољибабић Славиша</t>
  </si>
  <si>
    <t>Стојанов Борис</t>
  </si>
  <si>
    <t>Удружење пчелара "Пиротска долина", Пирот</t>
  </si>
  <si>
    <t>Милосављевић Срећко</t>
  </si>
  <si>
    <t>Драча Никола</t>
  </si>
  <si>
    <t>Радаковић Живан</t>
  </si>
  <si>
    <t>Зарић Милојко</t>
  </si>
  <si>
    <t>Милуновић Мирослав</t>
  </si>
  <si>
    <t>Бојовић Стојадин</t>
  </si>
  <si>
    <t>Јелић Живан</t>
  </si>
  <si>
    <t>Симоновић Миле</t>
  </si>
  <si>
    <t>Друштво пчелара "Пореч", Доњи Милановац</t>
  </si>
  <si>
    <t>Почуча Горан</t>
  </si>
  <si>
    <t>Удружење пчелара Бачка Топола</t>
  </si>
  <si>
    <t>Стевановић Раде</t>
  </si>
  <si>
    <t>Антић Бојан</t>
  </si>
  <si>
    <t>Чупић Миодраг</t>
  </si>
  <si>
    <t>Митровић Топлица</t>
  </si>
  <si>
    <t>Живковић Миодраг</t>
  </si>
  <si>
    <t>Рохачек Јован</t>
  </si>
  <si>
    <t>Јакшић Саша</t>
  </si>
  <si>
    <t>Ковачевић Милијан</t>
  </si>
  <si>
    <t>Петровић Филип</t>
  </si>
  <si>
    <t>Савић Бранко</t>
  </si>
  <si>
    <t>Марковић Миладин</t>
  </si>
  <si>
    <t>Бугарски Драгослав</t>
  </si>
  <si>
    <t>Стошић Мирослав</t>
  </si>
  <si>
    <t>Дејовић Никола</t>
  </si>
  <si>
    <t>Умељић Верољуб</t>
  </si>
  <si>
    <t>Шулејић Војислав</t>
  </si>
  <si>
    <t>Шулејић Милорад</t>
  </si>
  <si>
    <t>Гурановић Драгиша</t>
  </si>
  <si>
    <t>Јанковић Обрад</t>
  </si>
  <si>
    <t>Родић Благоје</t>
  </si>
  <si>
    <t>Живковић Велибор</t>
  </si>
  <si>
    <t>Васиљковић Горан</t>
  </si>
  <si>
    <t>Степановић Живојко</t>
  </si>
  <si>
    <t>Станковић Мирољуб</t>
  </si>
  <si>
    <t>Мијатовић Душко</t>
  </si>
  <si>
    <t>Смиљанић Милош</t>
  </si>
  <si>
    <t>Дукић Дарко</t>
  </si>
  <si>
    <t>Љесковац Никола</t>
  </si>
  <si>
    <t>Матијевић Димитрије</t>
  </si>
  <si>
    <t>Глумац Милан</t>
  </si>
  <si>
    <t>Ђорђевић Радованче</t>
  </si>
  <si>
    <t>Николић Иван</t>
  </si>
  <si>
    <t>Дамјановић Мићо</t>
  </si>
  <si>
    <t>Јелић Раде</t>
  </si>
  <si>
    <t>Николић Стојан</t>
  </si>
  <si>
    <t>Мартиновић Драгиша</t>
  </si>
  <si>
    <t>Удружење хомољских пчелара "Пек", Кучево</t>
  </si>
  <si>
    <t>Раданов Љубомир</t>
  </si>
  <si>
    <t>Миновић Миливоје</t>
  </si>
  <si>
    <t>Друштво пчелара "Ресава"</t>
  </si>
  <si>
    <t>Свилајнац</t>
  </si>
  <si>
    <t>Сивац</t>
  </si>
  <si>
    <t>Удружење "Медна шума"</t>
  </si>
  <si>
    <t>Вучковић Бранислав</t>
  </si>
  <si>
    <t>Цветковић Милинко</t>
  </si>
  <si>
    <t>Антимов Игор</t>
  </si>
  <si>
    <t>Вулић Жељко</t>
  </si>
  <si>
    <t>Капешић Дејан</t>
  </si>
  <si>
    <t>Нешовић Зоран</t>
  </si>
  <si>
    <t>Јованов Стевица</t>
  </si>
  <si>
    <t>Стевановић Андријана</t>
  </si>
  <si>
    <t>Николић Дејан</t>
  </si>
  <si>
    <t>Перић Дејан</t>
  </si>
  <si>
    <t>Петровић Братислав</t>
  </si>
  <si>
    <t>Аксентијевић Ивица</t>
  </si>
  <si>
    <t>Качаревић Зоран</t>
  </si>
  <si>
    <t>Братић Ратко</t>
  </si>
  <si>
    <t>Жигић Жељко</t>
  </si>
  <si>
    <t>Ковачић Ђуро</t>
  </si>
  <si>
    <t>Ковачић Драгица</t>
  </si>
  <si>
    <t>Радишић Живорад</t>
  </si>
  <si>
    <t>Удружење пчеларских породица "Соколске планине", Крупањ</t>
  </si>
  <si>
    <t>Ђорђевић Сретен</t>
  </si>
  <si>
    <t>Костић Мирослав</t>
  </si>
  <si>
    <t>Бирињи Саболч</t>
  </si>
  <si>
    <t>Милетић Перо</t>
  </si>
  <si>
    <t>Урошевић Радивоје</t>
  </si>
  <si>
    <t>Љубинковић Милош</t>
  </si>
  <si>
    <t>Младеновац</t>
  </si>
  <si>
    <t>Кастратовић Иван</t>
  </si>
  <si>
    <t>Лазовић Александар</t>
  </si>
  <si>
    <t>Спасојевић Милоје</t>
  </si>
  <si>
    <t>Вујић Радован</t>
  </si>
  <si>
    <t>Илић Предраг</t>
  </si>
  <si>
    <t>Јанићијевић Загорка</t>
  </si>
  <si>
    <t>Шабановић Азем</t>
  </si>
  <si>
    <t>Божић Небојша</t>
  </si>
  <si>
    <t>Петровић Иван</t>
  </si>
  <si>
    <t>Мишчевић Миле</t>
  </si>
  <si>
    <t>Стојиљковић Бојан</t>
  </si>
  <si>
    <t>Тапаи Зоран</t>
  </si>
  <si>
    <t>Весовић Живадин</t>
  </si>
  <si>
    <t>Стошић Добривоје</t>
  </si>
  <si>
    <t>Лазић Радомир</t>
  </si>
  <si>
    <t>Бачикин Саша</t>
  </si>
  <si>
    <t>Павловић Војкан</t>
  </si>
  <si>
    <t>Крагујевац</t>
  </si>
  <si>
    <t>Ђурић Мићо</t>
  </si>
  <si>
    <t>Јоковић Мирослав</t>
  </si>
  <si>
    <t>Јовановић Живојин</t>
  </si>
  <si>
    <t>Босић Јовица</t>
  </si>
  <si>
    <t>Татомиров Саша</t>
  </si>
  <si>
    <t>Удружење пчелара "Нектар", Ново Милошево</t>
  </si>
  <si>
    <t>Милетић Милисав</t>
  </si>
  <si>
    <t>Пчеларско друштво Медвеђа</t>
  </si>
  <si>
    <t>Кордован Миклош</t>
  </si>
  <si>
    <t>Кордован Золтан</t>
  </si>
  <si>
    <t>Кањижа</t>
  </si>
  <si>
    <t>Млађеновић Милисав</t>
  </si>
  <si>
    <t>Михајловић Драгиша</t>
  </si>
  <si>
    <t>Макић Михајло</t>
  </si>
  <si>
    <t>Ћирић Петар</t>
  </si>
  <si>
    <t>Почуча Јован</t>
  </si>
  <si>
    <t>Жикић Срђан</t>
  </si>
  <si>
    <t>Сикимић Неђо</t>
  </si>
  <si>
    <t>Ћојбашић Дејан</t>
  </si>
  <si>
    <t>Миливојевић Никола</t>
  </si>
  <si>
    <t>Лазаревић Драган</t>
  </si>
  <si>
    <t>Вујовић Ацо</t>
  </si>
  <si>
    <t>Петровић Милан</t>
  </si>
  <si>
    <t>Живковић Јеврем</t>
  </si>
  <si>
    <t>Ћирић Драган</t>
  </si>
  <si>
    <t>Живковић Љубиша</t>
  </si>
  <si>
    <t>Лацку Слободан</t>
  </si>
  <si>
    <t>Миљковић Митар</t>
  </si>
  <si>
    <t>Бадрљица Милан</t>
  </si>
  <si>
    <t>Јовић Срђан</t>
  </si>
  <si>
    <t>Сикимић Александар</t>
  </si>
  <si>
    <t>Чељуска Стипан</t>
  </si>
  <si>
    <t>Бојић Василије</t>
  </si>
  <si>
    <t>Првуловић Теодор</t>
  </si>
  <si>
    <t>Приморац Велимир</t>
  </si>
  <si>
    <t>Тодоров Стевча</t>
  </si>
  <si>
    <t>Јовановић Миодраг</t>
  </si>
  <si>
    <t>Ковчић Неџад</t>
  </si>
  <si>
    <t xml:space="preserve">Бифе "Мерлин" - Агата Јамић </t>
  </si>
  <si>
    <t>Најданов Александар</t>
  </si>
  <si>
    <t>Копчалић Дарко</t>
  </si>
  <si>
    <t>Ћеранић Бранислав</t>
  </si>
  <si>
    <t>Мартиновић Мартин</t>
  </si>
  <si>
    <t>Костић Миломир</t>
  </si>
  <si>
    <t>Степановић Далибор</t>
  </si>
  <si>
    <t>Стоилков Славча</t>
  </si>
  <si>
    <t>Васиљевић Мирослав</t>
  </si>
  <si>
    <t>Стојковић Милинко</t>
  </si>
  <si>
    <t>Греч Анте</t>
  </si>
  <si>
    <t>Циврић Богдан</t>
  </si>
  <si>
    <t>Чвркић Драган</t>
  </si>
  <si>
    <t>Чекановић Марко</t>
  </si>
  <si>
    <t>Милић Радмило</t>
  </si>
  <si>
    <t>Анђелковић Марко</t>
  </si>
  <si>
    <t>Дерић Драган</t>
  </si>
  <si>
    <t>Цветојевић Владан</t>
  </si>
  <si>
    <t>Милутиновић Ненад</t>
  </si>
  <si>
    <t>Радовановић Радивоје</t>
  </si>
  <si>
    <t>Гајић Драган</t>
  </si>
  <si>
    <t>Ресник</t>
  </si>
  <si>
    <t>Јевтић Јела</t>
  </si>
  <si>
    <t>Матијевић Душан</t>
  </si>
  <si>
    <t>Жупан Иван</t>
  </si>
  <si>
    <t>Мучалов Миле</t>
  </si>
  <si>
    <t>Месарош Јожеф</t>
  </si>
  <si>
    <t>Марковић Драгослав</t>
  </si>
  <si>
    <t>Николов Александар</t>
  </si>
  <si>
    <t>Друштво пчелара "Цер"</t>
  </si>
  <si>
    <t>Новаковић Ненад</t>
  </si>
  <si>
    <t>Јовановић Томислав</t>
  </si>
  <si>
    <t>Шиц Пера</t>
  </si>
  <si>
    <t>Тотх Ласло</t>
  </si>
  <si>
    <t>Golden bee д.о.о.</t>
  </si>
  <si>
    <t>Шупек Мирослав</t>
  </si>
  <si>
    <t>Максимовић Жарко</t>
  </si>
  <si>
    <t>Кираљ Карољ</t>
  </si>
  <si>
    <t>Фишер Тибор</t>
  </si>
  <si>
    <t>Иванишевић Никола</t>
  </si>
  <si>
    <t>Бреберина Марко</t>
  </si>
  <si>
    <t>Миљковић Иван</t>
  </si>
  <si>
    <t>Игњатовић Александар</t>
  </si>
  <si>
    <t>Бубуловић Дејан</t>
  </si>
  <si>
    <t>Деспотовић Душан</t>
  </si>
  <si>
    <t>Севић Зоран</t>
  </si>
  <si>
    <t>Аврамовић Зоран</t>
  </si>
  <si>
    <t>Лепосавић Зоран</t>
  </si>
  <si>
    <t>Вељовић Димитрије</t>
  </si>
  <si>
    <t>Стефановић Загорје</t>
  </si>
  <si>
    <t>Пињо Слободан</t>
  </si>
  <si>
    <t>Миладиновић Новица</t>
  </si>
  <si>
    <t>Зечевић Ђоко</t>
  </si>
  <si>
    <t>Удружење пчелара "Златарка", Нова Варош</t>
  </si>
  <si>
    <t>Николић Ненад</t>
  </si>
  <si>
    <t>Манојловић Мирољуб</t>
  </si>
  <si>
    <t>Миловановић Иван</t>
  </si>
  <si>
    <t>Томан Јарослав</t>
  </si>
  <si>
    <t>Обрадовић Бранислав</t>
  </si>
  <si>
    <t>Потић Дејан</t>
  </si>
  <si>
    <t>Матић Момчило</t>
  </si>
  <si>
    <t>Сентић Живорад</t>
  </si>
  <si>
    <t>Стефановић Ђорђе</t>
  </si>
  <si>
    <t>Стефановић Тамара</t>
  </si>
  <si>
    <t>Стефановић Горан</t>
  </si>
  <si>
    <t>Стефановић Марина</t>
  </si>
  <si>
    <t>Мијатовић Миливоје</t>
  </si>
  <si>
    <t>Вучковић Саша</t>
  </si>
  <si>
    <t>Друштво пчелара Слатина</t>
  </si>
  <si>
    <t>Слатина</t>
  </si>
  <si>
    <t>Јовановић Владимир</t>
  </si>
  <si>
    <t>Бузеј Небојша</t>
  </si>
  <si>
    <t>Друштво пчелара "Грза"</t>
  </si>
  <si>
    <t>Параћин</t>
  </si>
  <si>
    <t>Петровић Александар</t>
  </si>
  <si>
    <t>Вучковић Дејан</t>
  </si>
  <si>
    <t>Кокотовић Томислав</t>
  </si>
  <si>
    <t>Јонић Игор</t>
  </si>
  <si>
    <t>Раденковић Иван</t>
  </si>
  <si>
    <t>Друштво пчелара "Полен", Бајина Башта</t>
  </si>
  <si>
    <t>Бајина Башта</t>
  </si>
  <si>
    <t>Тица Јован</t>
  </si>
  <si>
    <t>Крстић Младен</t>
  </si>
  <si>
    <t>Ступавски Јурај</t>
  </si>
  <si>
    <t>Удружење пчелара "Матица", Брчко</t>
  </si>
  <si>
    <t>Брчко, БиХ</t>
  </si>
  <si>
    <t>Цикотић Давор</t>
  </si>
  <si>
    <t>Милошевић Бојан</t>
  </si>
  <si>
    <t>Рађеновић Дамир</t>
  </si>
  <si>
    <t>Попржен Данило</t>
  </si>
  <si>
    <t>Павловић Војислав</t>
  </si>
  <si>
    <t>Милунов Миодраг</t>
  </si>
  <si>
    <t>Милутиновић Радивоје</t>
  </si>
  <si>
    <t>Букара Гојко</t>
  </si>
  <si>
    <t>Томић Зорка</t>
  </si>
  <si>
    <t>Цебер Јосип</t>
  </si>
  <si>
    <t>Грујић Милета</t>
  </si>
  <si>
    <t>Маријаш Флоријан</t>
  </si>
  <si>
    <t>Брусин Ненад</t>
  </si>
  <si>
    <t>Бојовић Мирослав</t>
  </si>
  <si>
    <t>Милић Драган</t>
  </si>
  <si>
    <t>Антић Раде</t>
  </si>
  <si>
    <t>Удружење пчелара општине Коцељева</t>
  </si>
  <si>
    <t>Јовичић Вучко</t>
  </si>
  <si>
    <t>Крсмановић Драгутин</t>
  </si>
  <si>
    <t>Пчеларско друштво Прњавор</t>
  </si>
  <si>
    <t>Прњавор</t>
  </si>
  <si>
    <t>Мијић Бранко</t>
  </si>
  <si>
    <t>Пчеларско друштво Прњавор, Прњавор</t>
  </si>
  <si>
    <t>Петровић Живан</t>
  </si>
  <si>
    <t>Максимовић Радомир</t>
  </si>
  <si>
    <t>Кнежевић Милија</t>
  </si>
  <si>
    <t>Живковић Звонимир</t>
  </si>
  <si>
    <t>Крстић Милован</t>
  </si>
  <si>
    <t>Адамовић Марко</t>
  </si>
  <si>
    <t>Јовановић Миленија</t>
  </si>
  <si>
    <t>Нова Варош</t>
  </si>
  <si>
    <t>Павловић Драган</t>
  </si>
  <si>
    <t>Миленковић Жика</t>
  </si>
  <si>
    <t>Седларевић Дојчило</t>
  </si>
  <si>
    <t>Младеновић Јелена</t>
  </si>
  <si>
    <t>Ширка Паљо</t>
  </si>
  <si>
    <t>Плужников Лев</t>
  </si>
  <si>
    <t>Ристић Слободан</t>
  </si>
  <si>
    <t>Петковић Миленко</t>
  </si>
  <si>
    <t>Радоњић Владан</t>
  </si>
  <si>
    <t>Сретеновић Љупче</t>
  </si>
  <si>
    <t>Мисаиловић Добринко</t>
  </si>
  <si>
    <t>Митровић Војислав</t>
  </si>
  <si>
    <t>Ђурђевић Раде</t>
  </si>
  <si>
    <t>Николић Бранко</t>
  </si>
  <si>
    <t>Пантић Зоран</t>
  </si>
  <si>
    <t>Дијацки Јован</t>
  </si>
  <si>
    <t>Шуљаг</t>
  </si>
  <si>
    <t>Вујошевић Никола</t>
  </si>
  <si>
    <t>Јорговановић Дарко</t>
  </si>
  <si>
    <t>Удружење пчелара "Врело Млаве", Жагубица</t>
  </si>
  <si>
    <t>Корица Петар</t>
  </si>
  <si>
    <t>Стаменковић Светомир</t>
  </si>
  <si>
    <t>Платанић Миле</t>
  </si>
  <si>
    <t>Књажевац</t>
  </si>
  <si>
    <t>Ракићевић Драган</t>
  </si>
  <si>
    <t>Шундовић Милун</t>
  </si>
  <si>
    <t>Вацић Драгиша</t>
  </si>
  <si>
    <t>Тешић Филип</t>
  </si>
  <si>
    <t>Павловић Борко</t>
  </si>
  <si>
    <t>Илић Милан</t>
  </si>
  <si>
    <t>Доњи Милановац</t>
  </si>
  <si>
    <t>Венер Ивана</t>
  </si>
  <si>
    <t>Купиново</t>
  </si>
  <si>
    <t>Марић Зоран</t>
  </si>
  <si>
    <t>Калелић Чедо</t>
  </si>
  <si>
    <t>Лешница</t>
  </si>
  <si>
    <t>Аћимовић Слободан</t>
  </si>
  <si>
    <t>Зувић Милован</t>
  </si>
  <si>
    <t>Друштво пчелара "Милутин Рајлић", Бадовинци</t>
  </si>
  <si>
    <t>Дубљевић Божидар</t>
  </si>
  <si>
    <t>Јовановић Саша</t>
  </si>
  <si>
    <t>Пешић Томица</t>
  </si>
  <si>
    <t>Топаловић Славко</t>
  </si>
  <si>
    <t>Стевановић Добривоје</t>
  </si>
  <si>
    <t>Латиновић Мирослав</t>
  </si>
  <si>
    <t>Чолић Драган</t>
  </si>
  <si>
    <t>Костић Жика</t>
  </si>
  <si>
    <t>Ендре Пастор</t>
  </si>
  <si>
    <t>Арсић Саша</t>
  </si>
  <si>
    <t>Здравковић Власта</t>
  </si>
  <si>
    <t>Ћирковић Радован</t>
  </si>
  <si>
    <t>Глоговац Душан</t>
  </si>
  <si>
    <t>Поповић Александар</t>
  </si>
  <si>
    <t>Радивојевић Љубиша</t>
  </si>
  <si>
    <t>Милета Бранко</t>
  </si>
  <si>
    <t>Милетић Драган</t>
  </si>
  <si>
    <t>Хегедиш Иван</t>
  </si>
  <si>
    <t>Друштво пчелара "Срем", Никинци</t>
  </si>
  <si>
    <t>Бабински Едвард</t>
  </si>
  <si>
    <t>Стојковић Саша</t>
  </si>
  <si>
    <t>Владичин Хан</t>
  </si>
  <si>
    <t>Шушић Драгомир</t>
  </si>
  <si>
    <t>Страиновић Дејан</t>
  </si>
  <si>
    <t>Антић Горан</t>
  </si>
  <si>
    <t>Скоко Предраг</t>
  </si>
  <si>
    <t>Мартинов Анђелко</t>
  </si>
  <si>
    <t>Тошић Градимир</t>
  </si>
  <si>
    <t>Лишанин Вукашин</t>
  </si>
  <si>
    <t>Глигоријевић Томислав</t>
  </si>
  <si>
    <t>Илић Звонко</t>
  </si>
  <si>
    <t>Станковић Миливоје</t>
  </si>
  <si>
    <t>Ђурић Светиславка</t>
  </si>
  <si>
    <t>Удружење пчелара Прибој</t>
  </si>
  <si>
    <t>Прибој</t>
  </si>
  <si>
    <t>Стојановић Војислав</t>
  </si>
  <si>
    <t>Поповић Милун</t>
  </si>
  <si>
    <t>Удружење пчелара Брчко</t>
  </si>
  <si>
    <t>Матејић Славко</t>
  </si>
  <si>
    <t>Чемерикић Радован</t>
  </si>
  <si>
    <t>Врање</t>
  </si>
  <si>
    <t>Милојковић Илија</t>
  </si>
  <si>
    <t>Живановић Лука</t>
  </si>
  <si>
    <t>Пантић Драган</t>
  </si>
  <si>
    <t>Друштво пчелара "Матица"</t>
  </si>
  <si>
    <t>Горњи Милановац</t>
  </si>
  <si>
    <t>Цветковић Синиша</t>
  </si>
  <si>
    <t>Стоиљковић Милоје</t>
  </si>
  <si>
    <t>Вукчевић Будимир</t>
  </si>
  <si>
    <t>Тошић Миљан</t>
  </si>
  <si>
    <t>Бранковић Боривоје</t>
  </si>
  <si>
    <t>Петровић Љубинка</t>
  </si>
  <si>
    <t>Рилак Сретен</t>
  </si>
  <si>
    <t>Удружење пчелара Брус</t>
  </si>
  <si>
    <t>Мирић Лабуд</t>
  </si>
  <si>
    <t>Димитријевић Властимир</t>
  </si>
  <si>
    <t>Анђелковић Андреја</t>
  </si>
  <si>
    <t>Славковић Панто</t>
  </si>
  <si>
    <t>Мркић Ђорђе</t>
  </si>
  <si>
    <t>Стевановић Миле</t>
  </si>
  <si>
    <t>Пуалић Раде</t>
  </si>
  <si>
    <t>Младеновић Драган</t>
  </si>
  <si>
    <t>Удружење пчелара "Пчелица", Врање</t>
  </si>
  <si>
    <t>Тителско удружење пчелара</t>
  </si>
  <si>
    <t>Станимировић Милорад</t>
  </si>
  <si>
    <t>Удружење пчелара Бојник</t>
  </si>
  <si>
    <t>Кожовић Божидар</t>
  </si>
  <si>
    <t>Николић Драган</t>
  </si>
  <si>
    <t>Рафаиловић Пека</t>
  </si>
  <si>
    <t>Миловановић Драгомир</t>
  </si>
  <si>
    <t>Живановић Јелена</t>
  </si>
  <si>
    <t>Студенти Пољопривредног факултета у Земуну</t>
  </si>
  <si>
    <t>Фондација "Лаза Костић"</t>
  </si>
  <si>
    <t>Гмитровић Бојан</t>
  </si>
  <si>
    <t>Виденовић Јован</t>
  </si>
  <si>
    <t>Дуловић Мијат</t>
  </si>
  <si>
    <t>Митровић Миленко</t>
  </si>
  <si>
    <t>Баратовић Младен</t>
  </si>
  <si>
    <t>Гајић Бранко</t>
  </si>
  <si>
    <t>Баталаге</t>
  </si>
  <si>
    <t>Вермешановић Ненад</t>
  </si>
  <si>
    <t>Пчеларско удружење Крупањ</t>
  </si>
  <si>
    <t>Крупањ</t>
  </si>
  <si>
    <t>Пријовић Јово</t>
  </si>
  <si>
    <t>Костић Бошко</t>
  </si>
  <si>
    <t>Цветуљски Драган</t>
  </si>
  <si>
    <t>Медић Jасна</t>
  </si>
  <si>
    <t>Миленковић Саша</t>
  </si>
  <si>
    <t>Крстић Аца</t>
  </si>
  <si>
    <t>Радојичић Драгиша</t>
  </si>
  <si>
    <t>Цветановић Мома</t>
  </si>
  <si>
    <t>Војиновић Живота</t>
  </si>
  <si>
    <t>Ивановић Славиша</t>
  </si>
  <si>
    <t>Милетић Зоран</t>
  </si>
  <si>
    <t>Васић Драган</t>
  </si>
  <si>
    <t>Милан Иванић</t>
  </si>
  <si>
    <t>Мараш Радомир</t>
  </si>
  <si>
    <t>Радовановић Љубинко</t>
  </si>
  <si>
    <t>Стефановић Дејан</t>
  </si>
  <si>
    <t>Кашић Мустафа</t>
  </si>
  <si>
    <t>Стојиљковић Игор</t>
  </si>
  <si>
    <t>Лончар Стеван</t>
  </si>
  <si>
    <t>Стевановић Милосав</t>
  </si>
  <si>
    <t>Стевановић Ненад</t>
  </si>
  <si>
    <t>Виријевић Панта</t>
  </si>
  <si>
    <t>Друштво пчелара "Скореновачки нектар", Скореновац</t>
  </si>
  <si>
    <t>Тодоровић Мирослав</t>
  </si>
  <si>
    <t>Цветановић Бојан</t>
  </si>
  <si>
    <t>Маринковић Васо</t>
  </si>
  <si>
    <t>Карић Радослав</t>
  </si>
  <si>
    <t>Вељовић Раде</t>
  </si>
  <si>
    <t>Адамовић Драгутин</t>
  </si>
  <si>
    <t>Апостоловић Живојин</t>
  </si>
  <si>
    <t>Марковић Милош</t>
  </si>
  <si>
    <t>Шешић Александар</t>
  </si>
  <si>
    <t>Савић Драгиша</t>
  </si>
  <si>
    <t>Веселиновић Живорад</t>
  </si>
  <si>
    <t>Јовић Драган</t>
  </si>
  <si>
    <t>Виденовић Небојша</t>
  </si>
  <si>
    <t>Нелу Гина</t>
  </si>
  <si>
    <t>Вукановић Марко</t>
  </si>
  <si>
    <t>Савић Мирослав</t>
  </si>
  <si>
    <t>Микша Лоренцио</t>
  </si>
  <si>
    <t>Цирих, Швајцарска</t>
  </si>
  <si>
    <t>Радовановић Драгомир</t>
  </si>
  <si>
    <t>Драгачевац Златко</t>
  </si>
  <si>
    <t>Станковић Игор</t>
  </si>
  <si>
    <t>Јевросимов Станко</t>
  </si>
  <si>
    <t>Чуруг</t>
  </si>
  <si>
    <t>Митковић Боривоје</t>
  </si>
  <si>
    <t>Гроздановски Младен</t>
  </si>
  <si>
    <t>Ћирковић Радомир</t>
  </si>
  <si>
    <t>Бабјак Јанко</t>
  </si>
  <si>
    <t>Поповић Лазар</t>
  </si>
  <si>
    <t>Динић Живорад</t>
  </si>
  <si>
    <t>Мутавџић Лазар</t>
  </si>
  <si>
    <t>Друштво пчелара "Златибор", Чајетина</t>
  </si>
  <si>
    <t>Крстић Ивица</t>
  </si>
  <si>
    <t>Јевтић Владан</t>
  </si>
  <si>
    <t>Јовановић Милан</t>
  </si>
  <si>
    <t>Тодосић Никола</t>
  </si>
  <si>
    <t>Стојиљковић Чедомир</t>
  </si>
  <si>
    <t>Удружење пчелара Бабушница</t>
  </si>
  <si>
    <t>Младеновић Момир</t>
  </si>
  <si>
    <t>Младеновић Будимка</t>
  </si>
  <si>
    <t>Степановић Миливоје</t>
  </si>
  <si>
    <t>Ранђеловић Слађан</t>
  </si>
  <si>
    <t>Пчеларско друштво "Матица", Кљајићево</t>
  </si>
  <si>
    <t>Кљајићево</t>
  </si>
  <si>
    <t>Станчић Небојша</t>
  </si>
  <si>
    <t>Радосављевић Саша</t>
  </si>
  <si>
    <t>Василијевић Драган</t>
  </si>
  <si>
    <t>Станојевић Срђан</t>
  </si>
  <si>
    <t>Money&amp;Power doo</t>
  </si>
  <si>
    <t>Јанковић Мирољуб</t>
  </si>
  <si>
    <t>Лацковић Славко</t>
  </si>
  <si>
    <t>Марковић Данча</t>
  </si>
  <si>
    <t>Новаковић Неница</t>
  </si>
  <si>
    <t>Арсенијевић Диана</t>
  </si>
  <si>
    <t>Милошевић Радомир</t>
  </si>
  <si>
    <t>Зарић Александар</t>
  </si>
  <si>
    <t>Буркић Драгиша</t>
  </si>
  <si>
    <t>Богдановић Боривоје</t>
  </si>
  <si>
    <t>Вукићевић Драгослав</t>
  </si>
  <si>
    <t>Лазић Вукашин</t>
  </si>
  <si>
    <t>Наумовић Драган</t>
  </si>
  <si>
    <t>Ковачевић Милан</t>
  </si>
  <si>
    <t>Будисава</t>
  </si>
  <si>
    <t>Митровић Миладин</t>
  </si>
  <si>
    <t>Друштво пчелара "Левач", Белушић</t>
  </si>
  <si>
    <t>Танасковић Драган</t>
  </si>
  <si>
    <t>Павлов Ђорђе</t>
  </si>
  <si>
    <t>Баштовановић Драган</t>
  </si>
  <si>
    <t>Дражић Радојка</t>
  </si>
  <si>
    <t>Радовановић Марко</t>
  </si>
  <si>
    <t>Томић Миленко</t>
  </si>
  <si>
    <t>Томић Томислав</t>
  </si>
  <si>
    <t>Станковић Нинослав</t>
  </si>
  <si>
    <t xml:space="preserve">Старчевић Боривоје </t>
  </si>
  <si>
    <t>Глумац Славко</t>
  </si>
  <si>
    <t>Сингуриловић Душко</t>
  </si>
  <si>
    <t>Савић Радивоје</t>
  </si>
  <si>
    <t>Петаков Радивој</t>
  </si>
  <si>
    <t>Кабок Лајош</t>
  </si>
  <si>
    <t>Јевремовић Живојин</t>
  </si>
  <si>
    <t>Милојевић Радослав</t>
  </si>
  <si>
    <t>Палунчић Здравко</t>
  </si>
  <si>
    <t>Хосовић Саша</t>
  </si>
  <si>
    <t>Петровић Милосав</t>
  </si>
  <si>
    <t>Митић Зоран</t>
  </si>
  <si>
    <t>Корнић Љубиша</t>
  </si>
  <si>
    <t>Стојановић Милан</t>
  </si>
  <si>
    <t>Поповић Момчило</t>
  </si>
  <si>
    <t>Радомед</t>
  </si>
  <si>
    <t>Лесковац</t>
  </si>
  <si>
    <t>Кечкеш Мацонкаи Геза</t>
  </si>
  <si>
    <t>Удружење пчелара Сента и Чока</t>
  </si>
  <si>
    <t>Јевтић Михајло</t>
  </si>
  <si>
    <t>Суви До</t>
  </si>
  <si>
    <t>Јевтић Иван</t>
  </si>
  <si>
    <t>Јаншик Александер</t>
  </si>
  <si>
    <t>Вукомановић Милета</t>
  </si>
  <si>
    <t>Митровић Радомир</t>
  </si>
  <si>
    <t>Брковић Милунка</t>
  </si>
  <si>
    <t>Јозић Радмила</t>
  </si>
  <si>
    <t>Милијић Славиша</t>
  </si>
  <si>
    <t>Обрадовић Томислав</t>
  </si>
  <si>
    <t>Јаворник Јарослав</t>
  </si>
  <si>
    <t>Стојковић Славко</t>
  </si>
  <si>
    <t>Стефановић Зоран</t>
  </si>
  <si>
    <t>Рогић Драган</t>
  </si>
  <si>
    <t>Петковић Бранко</t>
  </si>
  <si>
    <t>Сремска Митровица</t>
  </si>
  <si>
    <t>Зора плус</t>
  </si>
  <si>
    <t>Ђурђевић Златко</t>
  </si>
  <si>
    <t>Марков Радован-Ага</t>
  </si>
  <si>
    <t>Матић Зоран</t>
  </si>
  <si>
    <t>Ваљево</t>
  </si>
  <si>
    <t>Ранђеловић Илија</t>
  </si>
  <si>
    <t>Јокић Драган</t>
  </si>
  <si>
    <t>Перишић Марко</t>
  </si>
  <si>
    <t>Удружење пчелара "Челар", Челарево</t>
  </si>
  <si>
    <t>Јовановић Мирољуб</t>
  </si>
  <si>
    <t>Матић Лука</t>
  </si>
  <si>
    <t>Глумичић Саша</t>
  </si>
  <si>
    <t>Јоковић Слободан</t>
  </si>
  <si>
    <t>Станојевић Мирослав</t>
  </si>
  <si>
    <t>Стевановић Марко</t>
  </si>
  <si>
    <t>Удружење за развој пољопривредне производње "Агротим", Житорађа</t>
  </si>
  <si>
    <t>Лазаревић Олгица</t>
  </si>
  <si>
    <t>Шљивић Зоран</t>
  </si>
  <si>
    <t>Јежевица</t>
  </si>
  <si>
    <t>Нисић Срђан</t>
  </si>
  <si>
    <t>Радисављевић Милован</t>
  </si>
  <si>
    <t>Друштво пчелара "Рајац", Љиг</t>
  </si>
  <si>
    <t>Додић Здравко</t>
  </si>
  <si>
    <t>Ерчевић Милијан</t>
  </si>
  <si>
    <t>Матијевић Јовица</t>
  </si>
  <si>
    <t>Книн</t>
  </si>
  <si>
    <t>Весић Милан</t>
  </si>
  <si>
    <t>Јовановић Радивоје</t>
  </si>
  <si>
    <t>Брајковић Предраг</t>
  </si>
  <si>
    <t>Ожват Ондреј</t>
  </si>
  <si>
    <t>Крстић Марјан</t>
  </si>
  <si>
    <t>Анђелковић Игор</t>
  </si>
  <si>
    <t>Анђелковић Сунчица</t>
  </si>
  <si>
    <t>Узуновић Никола</t>
  </si>
  <si>
    <t>Сабо Шандор</t>
  </si>
  <si>
    <t>Сеничић Миланка</t>
  </si>
  <si>
    <t>Николић Миленко</t>
  </si>
  <si>
    <t>Бобиште</t>
  </si>
  <si>
    <t>Теофиловић Нина</t>
  </si>
  <si>
    <t>Цветуљски Илија</t>
  </si>
  <si>
    <t>Ковачев Марко</t>
  </si>
  <si>
    <t>Радовановић Стеван</t>
  </si>
  <si>
    <t>Николић Радивој</t>
  </si>
  <si>
    <t>Животић Драгослав</t>
  </si>
  <si>
    <t>Биберџић Радомир</t>
  </si>
  <si>
    <t>Пчеларско друштво "Банатска матица", Сечањ</t>
  </si>
  <si>
    <t>Јовановић Мирослав</t>
  </si>
  <si>
    <t>Алексов Владо</t>
  </si>
  <si>
    <t>Недељковић Жика</t>
  </si>
  <si>
    <t>Младеновић Миладин</t>
  </si>
  <si>
    <t>Милошевић Владан</t>
  </si>
  <si>
    <t>Симић Србислав</t>
  </si>
  <si>
    <t>Лукић Немања</t>
  </si>
  <si>
    <t>Иванчевић Дејан</t>
  </si>
  <si>
    <t>Ракић Живота</t>
  </si>
  <si>
    <t>Којић Миодраг</t>
  </si>
  <si>
    <t>Симоновић Верољуб</t>
  </si>
  <si>
    <t>Марјановић Љубиша</t>
  </si>
  <si>
    <t>Петронијевић Никола</t>
  </si>
  <si>
    <t>Вукомановић Драган</t>
  </si>
  <si>
    <t>Милићевић Средоје</t>
  </si>
  <si>
    <t>Лукић Драгољуб</t>
  </si>
  <si>
    <t>Поповић Драгољуб</t>
  </si>
  <si>
    <t>Дамњановић Миомир</t>
  </si>
  <si>
    <t>Мандић Милун</t>
  </si>
  <si>
    <t>Ковчић Драгош</t>
  </si>
  <si>
    <t>Јовановић Милован</t>
  </si>
  <si>
    <t>Одобашић Данијела</t>
  </si>
  <si>
    <t>Ратковић Милија</t>
  </si>
  <si>
    <t>Николић Бојан</t>
  </si>
  <si>
    <t>Пламенац Драгољуб</t>
  </si>
  <si>
    <t>Богдановић Мића</t>
  </si>
  <si>
    <t>Муљајић Марјан</t>
  </si>
  <si>
    <t>Билић Душан</t>
  </si>
  <si>
    <t>Тодоровић Славиша</t>
  </si>
  <si>
    <t>Апивит Рача</t>
  </si>
  <si>
    <t>Рача</t>
  </si>
  <si>
    <t>Петровић Најдан</t>
  </si>
  <si>
    <t>Николић Милован</t>
  </si>
  <si>
    <t>Јовановић Станислав</t>
  </si>
  <si>
    <t>Стаменковић Милан</t>
  </si>
  <si>
    <t>Јабука</t>
  </si>
  <si>
    <t>Пејовић Милета</t>
  </si>
  <si>
    <t>Николић Јовица</t>
  </si>
  <si>
    <t>Грујић Велибор</t>
  </si>
  <si>
    <t>Кораћ Милош</t>
  </si>
  <si>
    <t>Мирошевић Фрања</t>
  </si>
  <si>
    <t>Шакотић Љубица</t>
  </si>
  <si>
    <t>Врзић Надежда</t>
  </si>
  <si>
    <t>Чикириз Милан</t>
  </si>
  <si>
    <t>Станојевић Томислав</t>
  </si>
  <si>
    <t>Бондаренко Слађан</t>
  </si>
  <si>
    <t>Благојевић Саша</t>
  </si>
  <si>
    <t>Вујовић Миомир</t>
  </si>
  <si>
    <t>Друштво пчелара "Русанда", Меленци</t>
  </si>
  <si>
    <t>Тошев Христо</t>
  </si>
  <si>
    <t>Милановић Бранислав</t>
  </si>
  <si>
    <t>Удружење пчелара "Пчелар", Багрдан</t>
  </si>
  <si>
    <t>Бикић Живко</t>
  </si>
  <si>
    <t>Вукобратовић Раде</t>
  </si>
  <si>
    <t>Најчевић Зоран</t>
  </si>
  <si>
    <t>Хаџи-Миловановић Драгиша</t>
  </si>
  <si>
    <t>Стевановић Татјана</t>
  </si>
  <si>
    <t>Милетић Слободан</t>
  </si>
  <si>
    <t>Ћонић Душан</t>
  </si>
  <si>
    <t>Матић Божидар</t>
  </si>
  <si>
    <t>Јовичић Драган</t>
  </si>
  <si>
    <t>Михајловић Драгослав</t>
  </si>
  <si>
    <t>Симић Богдан</t>
  </si>
  <si>
    <t>Богнар Дејан</t>
  </si>
  <si>
    <t>Милошевић Драгослав</t>
  </si>
  <si>
    <t>Илић Бранислав</t>
  </si>
  <si>
    <t>Цветковић Добрица</t>
  </si>
  <si>
    <t>Удружење пчелара "Топлица", Куршумлија</t>
  </si>
  <si>
    <t>Смиљковић Драгиша</t>
  </si>
  <si>
    <t>Пчеларско удружење "Ртањ", Бољевац</t>
  </si>
  <si>
    <t>Вујасиновић Драган</t>
  </si>
  <si>
    <t>Ђорђевић Братислав</t>
  </si>
  <si>
    <t>Селаковић Миломир</t>
  </si>
  <si>
    <t>Митић Драгољуб</t>
  </si>
  <si>
    <t>Грујић Зоран</t>
  </si>
  <si>
    <t>Стевановић Недељко</t>
  </si>
  <si>
    <t>Јоцић Љубица</t>
  </si>
  <si>
    <t>Димитријевић Драгољуб</t>
  </si>
  <si>
    <t>Новаковић Богдан</t>
  </si>
  <si>
    <t>Вукадиновић Бранислав</t>
  </si>
  <si>
    <t>Ђурчиновић Добрица</t>
  </si>
  <si>
    <t>Џунић Мирослав</t>
  </si>
  <si>
    <t>Антоновић Петар</t>
  </si>
  <si>
    <t>Антоновић Дренка</t>
  </si>
  <si>
    <t>Петковић Видоје</t>
  </si>
  <si>
    <t>Вукосављевић Зоран</t>
  </si>
  <si>
    <t>Сеизовић Живан</t>
  </si>
  <si>
    <t>Обрадовић Првослав</t>
  </si>
  <si>
    <t>Радисављевић Миле</t>
  </si>
  <si>
    <t>Ђорђевић Бојан</t>
  </si>
  <si>
    <t>Ђорђевић Стеван</t>
  </si>
  <si>
    <t>Марић Милош</t>
  </si>
  <si>
    <t>Нејков Миодраг</t>
  </si>
  <si>
    <t>Стојановић Срђан</t>
  </si>
  <si>
    <t>Удружење пчелара "Полен 2012", Бујановац</t>
  </si>
  <si>
    <t>Јовановић Александар</t>
  </si>
  <si>
    <t>Голубовић Божидар</t>
  </si>
  <si>
    <t>Иванчевић Далибор</t>
  </si>
  <si>
    <t>Гаковић Маријана</t>
  </si>
  <si>
    <t>Шепа Ђуро</t>
  </si>
  <si>
    <t>Бранков Јелка</t>
  </si>
  <si>
    <t>Димитров Стојан</t>
  </si>
  <si>
    <t>Трмчић Здравко</t>
  </si>
  <si>
    <t>Стринека Мирјана</t>
  </si>
  <si>
    <t>Новаковић Драган</t>
  </si>
  <si>
    <t>Гроздановић Звонко</t>
  </si>
  <si>
    <t>Боцић Дејан</t>
  </si>
  <si>
    <t>Војегаревић Небојша</t>
  </si>
  <si>
    <t>Јанковић Миладин</t>
  </si>
  <si>
    <t>Стојановић Стојан</t>
  </si>
  <si>
    <t>Цветковић Драгослав</t>
  </si>
  <si>
    <t>Јанковић Стеван</t>
  </si>
  <si>
    <t>Ондреј Лачок</t>
  </si>
  <si>
    <t>Матијевић Чедомир</t>
  </si>
  <si>
    <t>Јовановић Срђан</t>
  </si>
  <si>
    <t>Башић Илона</t>
  </si>
  <si>
    <t>Вучићевић Владимир</t>
  </si>
  <si>
    <t>Ђермановић Драгољуб</t>
  </si>
  <si>
    <t>Драгуловић Душан</t>
  </si>
  <si>
    <t>Ковач Ференц</t>
  </si>
  <si>
    <t>Младеновић Југослав</t>
  </si>
  <si>
    <t>Ристић Љубиша</t>
  </si>
  <si>
    <t>Бабић Игор</t>
  </si>
  <si>
    <t>Николић Грујица</t>
  </si>
  <si>
    <t>Ракоњац Ивo</t>
  </si>
  <si>
    <t>Самарџија Душан</t>
  </si>
  <si>
    <t>Каћ</t>
  </si>
  <si>
    <t>Мекић Јасмин</t>
  </si>
  <si>
    <t>Ристић Томислав</t>
  </si>
  <si>
    <t>Милосављевић Радисав</t>
  </si>
  <si>
    <t>Здравковић Сретен</t>
  </si>
  <si>
    <r>
      <t>Друштво пчелара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2"/>
        <color rgb="FF000000"/>
        <rFont val="Calibri"/>
        <family val="2"/>
        <charset val="238"/>
      </rPr>
      <t>"Дунав", Апатин</t>
    </r>
  </si>
  <si>
    <t>Радовановић Горан</t>
  </si>
  <si>
    <t>Илић Иван</t>
  </si>
  <si>
    <t>Војегаревић Славољуб</t>
  </si>
  <si>
    <t>Станковић Томислав</t>
  </si>
  <si>
    <t>Павловић Марко</t>
  </si>
  <si>
    <t>Стевановић Горан</t>
  </si>
  <si>
    <t>Кнежевић Драган</t>
  </si>
  <si>
    <t>Гојковић Марјан</t>
  </si>
  <si>
    <t>Вељовић Радосав</t>
  </si>
  <si>
    <t>Радојковић Иван</t>
  </si>
  <si>
    <t>Павловић Владан</t>
  </si>
  <si>
    <t>Глишић Бошко</t>
  </si>
  <si>
    <t>Шиљеговић Слободан</t>
  </si>
  <si>
    <t>Живадиновић Родољуб</t>
  </si>
  <si>
    <t>Спасић Властимир</t>
  </si>
  <si>
    <t>Матејић Милан</t>
  </si>
  <si>
    <t>Борић Рајко</t>
  </si>
  <si>
    <t>Пађен Бошко</t>
  </si>
  <si>
    <t>Стефановић Иван</t>
  </si>
  <si>
    <t>Чакардић Горан</t>
  </si>
  <si>
    <t>Нешковић Владимир</t>
  </si>
  <si>
    <t>Шоти Јожеф</t>
  </si>
  <si>
    <t>Костић Ивица</t>
  </si>
  <si>
    <t>Величковић Срђан</t>
  </si>
  <si>
    <t>Јовичић Лазар</t>
  </si>
  <si>
    <t>Николов Данило</t>
  </si>
  <si>
    <t>Максимовић Војислав</t>
  </si>
  <si>
    <t>Јаковљевић Ратомир</t>
  </si>
  <si>
    <t>Милосављевић Mилан</t>
  </si>
  <si>
    <t>Курјачки Драган</t>
  </si>
  <si>
    <t>Божиловић Слободан</t>
  </si>
  <si>
    <t>Мартиновић Марко</t>
  </si>
  <si>
    <t>Бјелић Ненад</t>
  </si>
  <si>
    <t>Коловић Дарко</t>
  </si>
  <si>
    <t>Тимотић Живорад</t>
  </si>
  <si>
    <t>Исаков Филип</t>
  </si>
  <si>
    <t>Петрић Мирослав</t>
  </si>
  <si>
    <t>Ђуровић Зоран</t>
  </si>
  <si>
    <t>Радаковић Дамјан</t>
  </si>
  <si>
    <t>Ковачевић Драгорад</t>
  </si>
  <si>
    <t>Анђелковић Зоран</t>
  </si>
  <si>
    <t>Видић Александар</t>
  </si>
  <si>
    <t>Аћимовић Мирко</t>
  </si>
  <si>
    <t>Корица Никола</t>
  </si>
  <si>
    <t>Пантелић Петар</t>
  </si>
  <si>
    <t>Јевтић Предраг</t>
  </si>
  <si>
    <t>Петровић Драган</t>
  </si>
  <si>
    <t>Недовић Крсто</t>
  </si>
  <si>
    <t>Милетић Божин</t>
  </si>
  <si>
    <t>Митровић Милојко</t>
  </si>
  <si>
    <t>Јухас Јанош</t>
  </si>
  <si>
    <t>Релић Милош</t>
  </si>
  <si>
    <t>Бокан Божо</t>
  </si>
  <si>
    <t>Николић Александар</t>
  </si>
  <si>
    <t>Јевтић Слободан</t>
  </si>
  <si>
    <t>Шево Горан</t>
  </si>
  <si>
    <t>Човић Петар</t>
  </si>
  <si>
    <t>Аранђеловић Љубисав</t>
  </si>
  <si>
    <t>Јоксимовић Вукић</t>
  </si>
  <si>
    <t>Напомена</t>
  </si>
  <si>
    <t>Симић Милутин</t>
  </si>
  <si>
    <t>Старчевић Ивица</t>
  </si>
  <si>
    <t>Станковић Стојадин</t>
  </si>
  <si>
    <t>Стевановић Светозар</t>
  </si>
  <si>
    <t>Трифуновић Драгослав</t>
  </si>
  <si>
    <t xml:space="preserve">Симић Драгана </t>
  </si>
  <si>
    <t>Перовић Раде</t>
  </si>
  <si>
    <t>Грујић Драган</t>
  </si>
  <si>
    <t>Савић Милан</t>
  </si>
  <si>
    <t>Стојиљковић Жаклина</t>
  </si>
  <si>
    <t>Белошевић Михајло</t>
  </si>
  <si>
    <t>Друштво пчелара Страгари</t>
  </si>
  <si>
    <t>Аксентијевић Небојша</t>
  </si>
  <si>
    <t>Друштво пчелара "Липа 2012", Врање
Друштво пчелара "Матица", Врање</t>
  </si>
  <si>
    <t>Апостоловски Љубе</t>
  </si>
  <si>
    <t>Петровић Ђорђе</t>
  </si>
  <si>
    <t>Пчеларско друштво "Ђердап", Кладово</t>
  </si>
  <si>
    <t>Млинаревић Дражен</t>
  </si>
  <si>
    <t>Милорадовић Радиша</t>
  </si>
  <si>
    <t>Станковић Драгомир</t>
  </si>
  <si>
    <t>Лукић Драгана</t>
  </si>
  <si>
    <t>Васиљевић Дамњан</t>
  </si>
  <si>
    <t>Деспотовић Горан</t>
  </si>
  <si>
    <t>Којић Игор</t>
  </si>
  <si>
    <t>Иванић Зоран</t>
  </si>
  <si>
    <t>Ђорђевић Чедомир</t>
  </si>
  <si>
    <t>Миљковић Горан</t>
  </si>
  <si>
    <t>Јеленић Милан</t>
  </si>
  <si>
    <t>Стефановић Петар</t>
  </si>
  <si>
    <t>Угљешић Станко</t>
  </si>
  <si>
    <t>Јовић Момир</t>
  </si>
  <si>
    <t>Шапић Ивица</t>
  </si>
  <si>
    <t>Луковић Дмитар</t>
  </si>
  <si>
    <t>Цветиновић Аврам</t>
  </si>
  <si>
    <t>Стаменковић Срђан</t>
  </si>
  <si>
    <t>Пешић Милован</t>
  </si>
  <si>
    <t>Миленковић Новица</t>
  </si>
  <si>
    <t>Грујић Милан и Славица</t>
  </si>
  <si>
    <t>Стевановић Драган</t>
  </si>
  <si>
    <t>Томаш Јано</t>
  </si>
  <si>
    <t>Дестановић Душан</t>
  </si>
  <si>
    <t>Прокић Драган</t>
  </si>
  <si>
    <t>Оцокољић Милош</t>
  </si>
  <si>
    <t>Ђорђевић Златан</t>
  </si>
  <si>
    <t>Јовановић Далибор</t>
  </si>
  <si>
    <t>Друштво пчелара "Раваница-Немања", Ћуприја</t>
  </si>
  <si>
    <t>Костић Милан</t>
  </si>
  <si>
    <t>Удружење пчелара произвођача органског меда "Органик", Књажевац</t>
  </si>
  <si>
    <t>Степановић Жарко</t>
  </si>
  <si>
    <t>Стојановић Слађан</t>
  </si>
  <si>
    <t>Радомировић Милорад</t>
  </si>
  <si>
    <t>Мрдак Саво</t>
  </si>
  <si>
    <t>Јовкић Стојан</t>
  </si>
  <si>
    <t>Милић Јоргован</t>
  </si>
  <si>
    <t>Мирковић Мићо</t>
  </si>
  <si>
    <t>Новковић Миломир</t>
  </si>
  <si>
    <t>Ћукаловић Дејан</t>
  </si>
  <si>
    <t>Аврамовић Градимир</t>
  </si>
  <si>
    <t>Васиљевић Иван</t>
  </si>
  <si>
    <t>Михајловић Бранко</t>
  </si>
  <si>
    <t>Бркић Станија</t>
  </si>
  <si>
    <t>Ковачевић Горан</t>
  </si>
  <si>
    <t>Илић Мића</t>
  </si>
  <si>
    <t>Ристић Драган</t>
  </si>
  <si>
    <t>Станишић Дарко</t>
  </si>
  <si>
    <t>Дебељак Градимир</t>
  </si>
  <si>
    <t>Милосављевић Петар</t>
  </si>
  <si>
    <t>Алексић Јовица</t>
  </si>
  <si>
    <t>Анђеловић Мирјана</t>
  </si>
  <si>
    <t>Вуковић Александар</t>
  </si>
  <si>
    <t>Костадиновић Радоје</t>
  </si>
  <si>
    <t>Станојевић Момир</t>
  </si>
  <si>
    <t>Станојевић Душан</t>
  </si>
  <si>
    <t>Бастајић Душко</t>
  </si>
  <si>
    <t>Обрадовић Миодраг</t>
  </si>
  <si>
    <t>Филиповић Горан</t>
  </si>
  <si>
    <t>Цветковић Лазар</t>
  </si>
  <si>
    <t>Митић Лазар</t>
  </si>
  <si>
    <t>Јагодина</t>
  </si>
  <si>
    <t>Живковић Стојан</t>
  </si>
  <si>
    <t>Дејановић Небојша</t>
  </si>
  <si>
    <t>Перић Радомир</t>
  </si>
  <si>
    <t>Велковски Трајко</t>
  </si>
  <si>
    <t>Чачак</t>
  </si>
  <si>
    <t>Младеновић Зоран</t>
  </si>
  <si>
    <t>Милосављевић Драган</t>
  </si>
  <si>
    <t>Митић Божидар</t>
  </si>
  <si>
    <t>Недељковић Славољуб</t>
  </si>
  <si>
    <t>Пајовић Миладин</t>
  </si>
  <si>
    <t>Друштво пчелара "Света Поповић", Уб</t>
  </si>
  <si>
    <t>Рагаји Владимир</t>
  </si>
  <si>
    <t>Нови Пазар</t>
  </si>
  <si>
    <t>Варадинчев Павле</t>
  </si>
  <si>
    <t>Јојић Радиша</t>
  </si>
  <si>
    <t>Тачи Томаш</t>
  </si>
  <si>
    <t>Зечевић Светолик</t>
  </si>
  <si>
    <t>Стефановић Бранислав</t>
  </si>
  <si>
    <t>Милосављевић Драги Ижа</t>
  </si>
  <si>
    <t>Хованец Славиша</t>
  </si>
  <si>
    <t>Српска Црња</t>
  </si>
  <si>
    <t>Петров Миодраг</t>
  </si>
  <si>
    <t>Удружење пчелара Општине Димитровград</t>
  </si>
  <si>
    <t>Тодоровић Недељко</t>
  </si>
  <si>
    <t>Добројевић Бранислав</t>
  </si>
  <si>
    <t>Удружење пољопривредних произвођача Општине Пећинци</t>
  </si>
  <si>
    <t>Јаковљевић Милоје</t>
  </si>
  <si>
    <t>Мунитлак Драган</t>
  </si>
  <si>
    <t>Гашић Младен</t>
  </si>
  <si>
    <t>Панић Дејан</t>
  </si>
  <si>
    <t>Деги Јанош</t>
  </si>
  <si>
    <t>Виријевић Андрија</t>
  </si>
  <si>
    <t>Терзин Иван</t>
  </si>
  <si>
    <t>Богдановић Живојин</t>
  </si>
  <si>
    <t>Петровић Драгољуб</t>
  </si>
  <si>
    <t>Новковић Илија</t>
  </si>
  <si>
    <t>Ковач Миладин</t>
  </si>
  <si>
    <t>Варничић Далибор</t>
  </si>
  <si>
    <t>Станић Милутин</t>
  </si>
  <si>
    <t>Лукић Зоран</t>
  </si>
  <si>
    <t>Алексић Томислав</t>
  </si>
  <si>
    <t>Мишић Милосав</t>
  </si>
  <si>
    <t>Цветковић Правдољуб</t>
  </si>
  <si>
    <t>Стевић Јелена</t>
  </si>
  <si>
    <t>Бранковић Светолик</t>
  </si>
  <si>
    <t>Вићентијевић Ђорђе</t>
  </si>
  <si>
    <t>Павловић Милош</t>
  </si>
  <si>
    <t>Стојановић Иван</t>
  </si>
  <si>
    <t>Милетић Саша</t>
  </si>
  <si>
    <t>Ђурић Драгица</t>
  </si>
  <si>
    <t>Вујановић Павле</t>
  </si>
  <si>
    <t>Стојковић Милија</t>
  </si>
  <si>
    <t>Муратовић Срђан</t>
  </si>
  <si>
    <t>Ћурчић Андрија</t>
  </si>
  <si>
    <t>Вукчевић Радован</t>
  </si>
  <si>
    <t>Грачанин Мирослав</t>
  </si>
  <si>
    <t>Васић Светозар</t>
  </si>
  <si>
    <t>Алексић Богомир</t>
  </si>
  <si>
    <t>Ђоковић Душан</t>
  </si>
  <si>
    <t>Ђоковић Иванела</t>
  </si>
  <si>
    <t>Ђоковић Владимир</t>
  </si>
  <si>
    <t>Пешић Горан</t>
  </si>
  <si>
    <t>Ристић Иван</t>
  </si>
  <si>
    <t>Симић Милорад</t>
  </si>
  <si>
    <t>Ранковић Александар</t>
  </si>
  <si>
    <t>Луковић Немања</t>
  </si>
  <si>
    <t>Серјановић Кристина</t>
  </si>
  <si>
    <t>Вучевић Милош</t>
  </si>
  <si>
    <t>Ђурић Здравко</t>
  </si>
  <si>
    <t>Миленковић Векослав</t>
  </si>
  <si>
    <t>Спасић Предраг</t>
  </si>
  <si>
    <t>Филиповић Зоран</t>
  </si>
  <si>
    <t>Динуловић Јован</t>
  </si>
  <si>
    <t>Фараго Горан</t>
  </si>
  <si>
    <t>Павловић Душан</t>
  </si>
  <si>
    <t>Јовановић Зоран</t>
  </si>
  <si>
    <t>Станојевић Биљана</t>
  </si>
  <si>
    <t>Додић Добривоје</t>
  </si>
  <si>
    <t>Глишић Рајица</t>
  </si>
  <si>
    <t>Глишић Марко</t>
  </si>
  <si>
    <t>Милановић Тихомир</t>
  </si>
  <si>
    <t>Ђорђевић Стојадин</t>
  </si>
  <si>
    <t>Палић Павле</t>
  </si>
  <si>
    <t>Цветковић Миливоје</t>
  </si>
  <si>
    <t>Милићевић Маријана</t>
  </si>
  <si>
    <t>Добрић Милорад</t>
  </si>
  <si>
    <t>Марковић Велимир</t>
  </si>
  <si>
    <t>Митровић Бора</t>
  </si>
  <si>
    <t>Трајковић Бора</t>
  </si>
  <si>
    <t xml:space="preserve"> Удружење пчелара „Чеда Војнов“, Конак</t>
  </si>
  <si>
    <t>Милошевић Александар</t>
  </si>
  <si>
    <t>Моретић Милосав</t>
  </si>
  <si>
    <t>Јевремовић Жељко</t>
  </si>
  <si>
    <t>Удружење пчелара "Пчелица БК", Банатски Карловац</t>
  </si>
  <si>
    <t>Погачар Предраг</t>
  </si>
  <si>
    <t>Шулејић Слободан</t>
  </si>
  <si>
    <t>Јанковић Драган</t>
  </si>
  <si>
    <t>Бојковић Града</t>
  </si>
  <si>
    <t>Димитријевић Велисав</t>
  </si>
  <si>
    <t>Николовски Небојша</t>
  </si>
  <si>
    <t>Томић Ненад</t>
  </si>
  <si>
    <t>Лазић Зоран</t>
  </si>
  <si>
    <t>Филиповић Рајко</t>
  </si>
  <si>
    <t>Николић Драгана</t>
  </si>
  <si>
    <t>Биорац Мирослав</t>
  </si>
  <si>
    <t>Јекић Владимир</t>
  </si>
  <si>
    <t>Коврлија Владимир</t>
  </si>
  <si>
    <t>Николић Виобран</t>
  </si>
  <si>
    <t>Јовановић Дејан</t>
  </si>
  <si>
    <t>Власотинце</t>
  </si>
  <si>
    <t>Вулевић Мирјана</t>
  </si>
  <si>
    <t>Поповић Драган</t>
  </si>
  <si>
    <t>Пејчић Владимир</t>
  </si>
  <si>
    <t>Кривошија Жика</t>
  </si>
  <si>
    <t>Тордаји Мирослав</t>
  </si>
  <si>
    <t>ЈП „Србијашуме“</t>
  </si>
  <si>
    <t>Кајганић Ненад</t>
  </si>
  <si>
    <t>Лаковић Предраг</t>
  </si>
  <si>
    <t>Кувекаловић Милан</t>
  </si>
  <si>
    <t>Кутлешић Јован</t>
  </si>
  <si>
    <t>Абрахам Јожеф</t>
  </si>
  <si>
    <t>Друштво пчелара "Тамашко Јожеф", Ада</t>
  </si>
  <si>
    <t>Панић Миливоје</t>
  </si>
  <si>
    <t>Миленковић Синиша</t>
  </si>
  <si>
    <t>Мишчевић Милан</t>
  </si>
  <si>
    <t>Дамњановић Бранко</t>
  </si>
  <si>
    <r>
      <t xml:space="preserve">Прва уплата 
</t>
    </r>
    <r>
      <rPr>
        <sz val="12"/>
        <color rgb="FF000000"/>
        <rFont val="Calibri"/>
        <family val="2"/>
      </rPr>
      <t>(у случају да их је било више)</t>
    </r>
  </si>
  <si>
    <t>Društvo/ udruženje pčelara</t>
  </si>
  <si>
    <t>Nije bio/la član u godini uplate</t>
  </si>
  <si>
    <t>U 2018. godini bio član, upisane 3 košnice</t>
  </si>
  <si>
    <t>U 2018. godini bio član, upisano 9 košnica</t>
  </si>
  <si>
    <t>U 2018. godini bio član, upisano 85 košnica</t>
  </si>
  <si>
    <t>Nema upisan podatak u bazi</t>
  </si>
  <si>
    <t>UKUPNO</t>
  </si>
  <si>
    <t>U 2018. godini bio član, upisano 70 košnica</t>
  </si>
  <si>
    <t>Možda je to član iz 2014. godine?  JMBG 0403965800066</t>
  </si>
  <si>
    <t>PORODIČNA ČLANARINA</t>
  </si>
  <si>
    <t xml:space="preserve">Možda je to član iz 2018. godine, broj košnica </t>
  </si>
  <si>
    <t>Дамјановић Томислав</t>
  </si>
  <si>
    <t>Милосављевић Лазар</t>
  </si>
  <si>
    <t>Поповић Владa</t>
  </si>
  <si>
    <t>U 2017. godini imao 70 košnica</t>
  </si>
  <si>
    <t>U 2017. godini imao 20 košnica</t>
  </si>
  <si>
    <t>Нешовановић Владимир</t>
  </si>
  <si>
    <t>Nema ni upisan podatak u bazi.</t>
  </si>
  <si>
    <t>U 2016. godini imao upisane 53 košnice</t>
  </si>
  <si>
    <t>Možda je to član iz PD Barajevo sa JMBG: 2702954710264</t>
  </si>
  <si>
    <t>Удружење пчелара "Стара планина", Пирот</t>
  </si>
  <si>
    <t>Стаменковић Константин</t>
  </si>
  <si>
    <t>Firma/ organizacija</t>
  </si>
  <si>
    <t xml:space="preserve">Možda je to član iz 2019. sa JMBG:  0907964773217, </t>
  </si>
  <si>
    <t>Možda je to član iz 2019. sa JMBG:  407957793412</t>
  </si>
  <si>
    <t>Ђулић Душан</t>
  </si>
  <si>
    <t>Nepoznat/a</t>
  </si>
  <si>
    <t>Član je u 2019, JMBG:  2102957500883, broj košnica 40</t>
  </si>
  <si>
    <t>Član je u 2019, JMBG:  0309991870009, i broj košnica 40</t>
  </si>
  <si>
    <t>Удружење пчелара "Стиг", Мало Црниће</t>
  </si>
  <si>
    <t>Анонимна уплата</t>
  </si>
  <si>
    <t>Član je u 2019, JMBG:  1304979890012, broj košnica 10</t>
  </si>
  <si>
    <t>Боронбожин Зоран</t>
  </si>
  <si>
    <t>Član je u 2019, JMBG:  1411951734016, sa 45 košnica.</t>
  </si>
  <si>
    <t>Član je u 2019, JMBG:  0309933730035, broj košnica 70</t>
  </si>
  <si>
    <t>Član je u 2018, JMBG:  0106968740019, broj košnica 60</t>
  </si>
  <si>
    <t>Član je bio u 2017. godini, JMBG:  0506980722814, broj košnica 35</t>
  </si>
  <si>
    <t>Možda je to član u 2019, JMBG: 2109956720043, broj košnica 65</t>
  </si>
  <si>
    <t>Možda je to član iz 2017, JMBG:  2504962754126, broj košnica 40</t>
  </si>
  <si>
    <t>Милосављевић Иван</t>
  </si>
  <si>
    <t>Пчеларско друштво "Цер", Шабац
Друштво пчелара Шабац</t>
  </si>
  <si>
    <t>Друштво пчелара "Видојевица", Лешница
Пчеларско друштво Лозница</t>
  </si>
  <si>
    <t>Мандић Миодраг</t>
  </si>
  <si>
    <t>Ђукић Андрија</t>
  </si>
  <si>
    <t>Član je u 2018, JMBG:  2502977740056, broj košnica 44</t>
  </si>
  <si>
    <t>Možda je to član iz 2017, JMBG: 2709950793437, broj košnica 21</t>
  </si>
  <si>
    <t>Ukupno „PLATINASTA“</t>
  </si>
  <si>
    <t>Ukupno „DIJAMANTSKA“</t>
  </si>
  <si>
    <t>Ђурђевић Влада</t>
  </si>
  <si>
    <t>Марковић Зоран</t>
  </si>
  <si>
    <t>Боснић Милан</t>
  </si>
  <si>
    <t>Вуловић Михаило</t>
  </si>
  <si>
    <t>Гојковић Смиља</t>
  </si>
  <si>
    <t>Član u 2018, JMBG: 2710965755017, broj košnica 80</t>
  </si>
  <si>
    <t>Тодосијевић Момчило</t>
  </si>
  <si>
    <t>Банковић Живорад</t>
  </si>
  <si>
    <t>Минчић Марин</t>
  </si>
  <si>
    <t>Минић Слободан</t>
  </si>
  <si>
    <t>Милошевић Милош</t>
  </si>
  <si>
    <t>Стојиљковић Живко</t>
  </si>
  <si>
    <t>Секулић Срђан</t>
  </si>
  <si>
    <t>Зарић Братислав</t>
  </si>
  <si>
    <t>Мицић Ивана</t>
  </si>
  <si>
    <t>Маринковић Давор</t>
  </si>
  <si>
    <t>Жикић Драган</t>
  </si>
  <si>
    <t>Петровић Горан</t>
  </si>
  <si>
    <t>Воларевић Марко</t>
  </si>
  <si>
    <t>Павловић Бобан</t>
  </si>
  <si>
    <t>Анђелковић Миодраг</t>
  </si>
  <si>
    <t>Бајић Розалија</t>
  </si>
  <si>
    <t>Бучић Миодраг</t>
  </si>
  <si>
    <t>Марковић Родољуб</t>
  </si>
  <si>
    <t>Илић Бојан</t>
  </si>
  <si>
    <t>Шрндић Хајрудин</t>
  </si>
  <si>
    <t>Кржановић Драгољуб</t>
  </si>
  <si>
    <t>Пејовић Радивоје</t>
  </si>
  <si>
    <t>Стошевска Јованка</t>
  </si>
  <si>
    <t>Шулејић Живодарка</t>
  </si>
  <si>
    <t>Кучево</t>
  </si>
  <si>
    <t>Милутиновић Миле</t>
  </si>
  <si>
    <t>Марковић Милорад</t>
  </si>
  <si>
    <t>Поздер Стоја</t>
  </si>
  <si>
    <t>Живковић Милоје</t>
  </si>
  <si>
    <t>Јовић Богиша</t>
  </si>
  <si>
    <t>Батинић Драган</t>
  </si>
  <si>
    <t>Удружење пчелара "Матица", Брчко, БиХ</t>
  </si>
  <si>
    <t>Михалов Захари</t>
  </si>
  <si>
    <t>Ташић Зоран</t>
  </si>
  <si>
    <t>Вучковић Небојша</t>
  </si>
  <si>
    <t>Мијатовић Милинко</t>
  </si>
  <si>
    <t>Достанић Миодраг</t>
  </si>
  <si>
    <t>Радисављевић Аранђел</t>
  </si>
  <si>
    <t>Брезичанин Горан</t>
  </si>
  <si>
    <t>Вучићевић Зоран</t>
  </si>
  <si>
    <t>Ивановић Драгован</t>
  </si>
  <si>
    <t>Јечменица Младен</t>
  </si>
  <si>
    <t>Стојановић Бојан</t>
  </si>
  <si>
    <t>Панчић Дејан</t>
  </si>
  <si>
    <t>Марковић Добрица</t>
  </si>
  <si>
    <t>Вучковић Лазар</t>
  </si>
  <si>
    <t>Митровић Саша</t>
  </si>
  <si>
    <t>Обрадовић Велимир</t>
  </si>
  <si>
    <t>Ивановић Бојан</t>
  </si>
  <si>
    <t>Костић Синиша</t>
  </si>
  <si>
    <t>Јанковић Станко</t>
  </si>
  <si>
    <t>Милојевић Драган</t>
  </si>
  <si>
    <t>Каљевић Кристина</t>
  </si>
  <si>
    <t>Радоњић Драган</t>
  </si>
  <si>
    <t>Љубовија</t>
  </si>
  <si>
    <t>Ристић Милош</t>
  </si>
  <si>
    <t>Ромчев Драган</t>
  </si>
  <si>
    <t>Пајић Владислав</t>
  </si>
  <si>
    <t>Ранђеловић Бора</t>
  </si>
  <si>
    <t>Терзић Никола</t>
  </si>
  <si>
    <t>Љубисављевић Марко</t>
  </si>
  <si>
    <t>Радовановић Љубиша</t>
  </si>
  <si>
    <t>Здравковић Снежана</t>
  </si>
  <si>
    <t>Манојловић Милош</t>
  </si>
  <si>
    <t>Москић Марко</t>
  </si>
  <si>
    <t>Лимановић Никола</t>
  </si>
  <si>
    <t>Томић Златомир</t>
  </si>
  <si>
    <t>Миловановић Љубомир</t>
  </si>
  <si>
    <t>Живковић Небојша</t>
  </si>
  <si>
    <t>Милетић Стеван</t>
  </si>
  <si>
    <t>Тодоров Зоран</t>
  </si>
  <si>
    <t>Милошевић Миодраг</t>
  </si>
  <si>
    <t>Станисављевић Милош</t>
  </si>
  <si>
    <t>Шаша Мирко</t>
  </si>
  <si>
    <t>Калајџић Горан</t>
  </si>
  <si>
    <t>Милошевић Дејан</t>
  </si>
  <si>
    <t>Петровић Владан</t>
  </si>
  <si>
    <t>Михаљевић Дејан</t>
  </si>
  <si>
    <t>Новаковић Борко</t>
  </si>
  <si>
    <t>Љубић Ненад</t>
  </si>
  <si>
    <t>Алексић Добривоје</t>
  </si>
  <si>
    <t>Петровић Милорад</t>
  </si>
  <si>
    <t>Живановић Ненад</t>
  </si>
  <si>
    <t>Манојловић Живорад</t>
  </si>
  <si>
    <t>Максимовић Миладин</t>
  </si>
  <si>
    <t>Марић Радош</t>
  </si>
  <si>
    <t>Павловић Бојан</t>
  </si>
  <si>
    <t>Цветковић Србислав</t>
  </si>
  <si>
    <t>Тошић Батиша</t>
  </si>
  <si>
    <t>Мирчић Божидар</t>
  </si>
  <si>
    <t>Ђаковић Никола</t>
  </si>
  <si>
    <t>Ђуричић Томислав</t>
  </si>
  <si>
    <t>Трајков Давор</t>
  </si>
  <si>
    <t>Недељковић Срђан</t>
  </si>
  <si>
    <t>Богдановић Предраг</t>
  </si>
  <si>
    <t>Ристић Граде</t>
  </si>
  <si>
    <t>Јевтић Тома</t>
  </si>
  <si>
    <t>Вукадиновић Ненад</t>
  </si>
  <si>
    <t>Бошковић Славко</t>
  </si>
  <si>
    <t>Ласло Брашњо</t>
  </si>
  <si>
    <t>Колар Данијел</t>
  </si>
  <si>
    <t>Стојановић Светлана</t>
  </si>
  <si>
    <t>Игић Аца</t>
  </si>
  <si>
    <t>Митровић Миломир</t>
  </si>
  <si>
    <t>Милојковић Небојша</t>
  </si>
  <si>
    <t>Гостојић Мирослав</t>
  </si>
  <si>
    <t>Јовић Томислав</t>
  </si>
  <si>
    <t>Штуловић Радош</t>
  </si>
  <si>
    <t>Гавриловић Рада</t>
  </si>
  <si>
    <t>Арсић Стојан</t>
  </si>
  <si>
    <t>Младеновић Миодраг</t>
  </si>
  <si>
    <t>Маринковић Братислав</t>
  </si>
  <si>
    <t>Новковић Слађана</t>
  </si>
  <si>
    <t>Томић Радислав</t>
  </si>
  <si>
    <t>Милојевић Зоран</t>
  </si>
  <si>
    <t>Милојковић Радиша</t>
  </si>
  <si>
    <t>Миливојевић Сретен</t>
  </si>
  <si>
    <t>Радуловић Дуло</t>
  </si>
  <si>
    <t>Нови Београд</t>
  </si>
  <si>
    <t>Илић Мирослав</t>
  </si>
  <si>
    <t>Танасковић Добрица</t>
  </si>
  <si>
    <t>Ивковић Славољуб</t>
  </si>
  <si>
    <t>Петковић Јован</t>
  </si>
  <si>
    <t>Радаковић Драган</t>
  </si>
  <si>
    <t>Антељевић Бранислав</t>
  </si>
  <si>
    <t>Марић Никола</t>
  </si>
  <si>
    <t>Јаћимовић Слободан</t>
  </si>
  <si>
    <t>Милојевић Жарко</t>
  </si>
  <si>
    <t>Аврамов Миша Симеон</t>
  </si>
  <si>
    <t>Томовић Ненад</t>
  </si>
  <si>
    <t>Михајловић Радован</t>
  </si>
  <si>
    <t>Влајић Светислав</t>
  </si>
  <si>
    <t>Ђурђевић Стојко</t>
  </si>
  <si>
    <t>Широња Ранко</t>
  </si>
  <si>
    <t>Пчеларско друштво "Цер", Шабац
Друштво пчелара Београд</t>
  </si>
  <si>
    <t>Танасијевић Милија</t>
  </si>
  <si>
    <t>Пожега</t>
  </si>
  <si>
    <t>Еремија Велибор</t>
  </si>
  <si>
    <t>Брајовић Драган</t>
  </si>
  <si>
    <t>Сладојевић Горан</t>
  </si>
  <si>
    <t>Миљковић Драгољуб</t>
  </si>
  <si>
    <t>Велков Новко</t>
  </si>
  <si>
    <t>Јанковић Слободан</t>
  </si>
  <si>
    <t>Павловић Милорад</t>
  </si>
  <si>
    <t>Рајић Милија</t>
  </si>
  <si>
    <t>Панић Андрија</t>
  </si>
  <si>
    <t>Златановић Слађан</t>
  </si>
  <si>
    <t>Милетић Радомир</t>
  </si>
  <si>
    <t>Дуркалић Горан</t>
  </si>
  <si>
    <t>Кашиковић Васа</t>
  </si>
  <si>
    <t>Мијаиловић Драган</t>
  </si>
  <si>
    <t>Ивановић Иван</t>
  </si>
  <si>
    <t>Радисављевић Маријана</t>
  </si>
  <si>
    <t>Стефановић Ивана</t>
  </si>
  <si>
    <t>Миловановић Драги</t>
  </si>
  <si>
    <t>Тодоровић Јован</t>
  </si>
  <si>
    <t>Гајић Раденко</t>
  </si>
  <si>
    <t>Траиловић Владан</t>
  </si>
  <si>
    <t>Трифуновић Андреас</t>
  </si>
  <si>
    <t>Милојевић Радош</t>
  </si>
  <si>
    <t>Здравковић Перица</t>
  </si>
  <si>
    <t>Љубић Станиша</t>
  </si>
  <si>
    <t>Јањић Милка</t>
  </si>
  <si>
    <t>Каталина Јовица</t>
  </si>
  <si>
    <t>Станковић Богољуб</t>
  </si>
  <si>
    <t>Мионица</t>
  </si>
  <si>
    <t>Удружење пчелара "Чачак", Чачак
Друштво Драгачевских пчелара, Лучани</t>
  </si>
  <si>
    <t>Подунавац Стево</t>
  </si>
  <si>
    <t>Трајковић Велимир</t>
  </si>
  <si>
    <t>Илић Станиша</t>
  </si>
  <si>
    <t>Пчеларско удружење "Морава-РС", Стубал</t>
  </si>
  <si>
    <t>Алексић Урош</t>
  </si>
  <si>
    <t>Станковић Бојан</t>
  </si>
  <si>
    <t>Малетић Срећко</t>
  </si>
  <si>
    <t>Миливојев Љубомир</t>
  </si>
  <si>
    <t>Милинковић Небојша</t>
  </si>
  <si>
    <t>Попов Жељко</t>
  </si>
  <si>
    <t>Манић Јован</t>
  </si>
  <si>
    <t>Удружење пчелара "Оморика", Бајина Башта</t>
  </si>
  <si>
    <t>Коларевић Милорад</t>
  </si>
  <si>
    <t>Гачић Зоран</t>
  </si>
  <si>
    <t>Бркљач Ђорђе</t>
  </si>
  <si>
    <t>Секулић Жива</t>
  </si>
  <si>
    <t>Зурковић Бојан</t>
  </si>
  <si>
    <t>Пауновић Славољуб</t>
  </si>
  <si>
    <t>Красић Младен</t>
  </si>
  <si>
    <t>Блаце
Удружење пчелара Блаце</t>
  </si>
  <si>
    <t>Стојчић Жикица</t>
  </si>
  <si>
    <t>Стојковић Јовица</t>
  </si>
  <si>
    <t>Адамовић Милија</t>
  </si>
  <si>
    <t>Ристивојевић Александар</t>
  </si>
  <si>
    <t>Чумић Слободан</t>
  </si>
  <si>
    <t>Здравковић Милош</t>
  </si>
  <si>
    <t>Јовановић Марко</t>
  </si>
  <si>
    <t>Нешић Слободан</t>
  </si>
  <si>
    <t>Јовановић Иван</t>
  </si>
  <si>
    <t>Вуковић Драган</t>
  </si>
  <si>
    <t>Томић Срђан</t>
  </si>
  <si>
    <t>Здравковић Витомир</t>
  </si>
  <si>
    <t>Недељковић Горан</t>
  </si>
  <si>
    <t>Станковић Предраг</t>
  </si>
  <si>
    <t>Гајић Саша</t>
  </si>
  <si>
    <t>Митровић Миодраг</t>
  </si>
  <si>
    <t>Пчеларско друштво "Голубачки град", Голубац</t>
  </si>
  <si>
    <t>Цветиновић Перо</t>
  </si>
  <si>
    <t>Басаиловић Микица</t>
  </si>
  <si>
    <t>Јовановић Сава</t>
  </si>
  <si>
    <t>Мијаиловић Предраг</t>
  </si>
  <si>
    <t>Марковић Зорица</t>
  </si>
  <si>
    <t>Кнежевић Даниел</t>
  </si>
  <si>
    <t>Агро Буда, Вранић</t>
  </si>
  <si>
    <t>Вранић</t>
  </si>
  <si>
    <t>Богдановић Владан</t>
  </si>
  <si>
    <t>Милошевић Синиша</t>
  </si>
  <si>
    <t>Милошевић Страхиња</t>
  </si>
  <si>
    <t>Милосављевић Бранислав</t>
  </si>
  <si>
    <t>Поповић Миленко</t>
  </si>
  <si>
    <t>Војисављевић Дејан</t>
  </si>
  <si>
    <t>Јањић Немања</t>
  </si>
  <si>
    <t>Тодоровић Драган</t>
  </si>
  <si>
    <t>Ранђеловић Драган</t>
  </si>
  <si>
    <t>Јаковљевић Миланка</t>
  </si>
  <si>
    <t>Јоцић Драгић</t>
  </si>
  <si>
    <t>Сарић Станко</t>
  </si>
  <si>
    <t>MED Honey</t>
  </si>
  <si>
    <t>Вучак</t>
  </si>
  <si>
    <t>Јовановић Љиљана</t>
  </si>
  <si>
    <t>Благојевић Струмица</t>
  </si>
  <si>
    <t>Кузмановић Раде</t>
  </si>
  <si>
    <t>Друштво пчелара Баљевац</t>
  </si>
  <si>
    <t>Пап Иван</t>
  </si>
  <si>
    <t>Јелачанин Дарко</t>
  </si>
  <si>
    <t>Маринковић Мирољуб</t>
  </si>
  <si>
    <t>Пчелица Стојановић доо, Краљево</t>
  </si>
  <si>
    <t>Павловић Милан</t>
  </si>
  <si>
    <t>Стевчић Зоран</t>
  </si>
  <si>
    <t>Игњатовић Стево</t>
  </si>
  <si>
    <t>Обрадовић Милутин</t>
  </si>
  <si>
    <t>Марковић Војислав</t>
  </si>
  <si>
    <t>Неготин</t>
  </si>
  <si>
    <t>Станковић Небојша</t>
  </si>
  <si>
    <t>Бајић Марина</t>
  </si>
  <si>
    <t>Кукобат Александар</t>
  </si>
  <si>
    <t>Јекић Милан</t>
  </si>
  <si>
    <t>Стевановић Драгомир</t>
  </si>
  <si>
    <t>Удружење пчелара "Будућност", Лазаревац
Пчеларско друштво Барајево</t>
  </si>
  <si>
    <t>Половина Јовица</t>
  </si>
  <si>
    <t>Дејановић Светислав</t>
  </si>
  <si>
    <t>Митић Иван</t>
  </si>
  <si>
    <t>Бошковић Милован</t>
  </si>
  <si>
    <t>Илић Љубомир</t>
  </si>
  <si>
    <t>Општинско удружење пчелара "Мостонга", Бач</t>
  </si>
  <si>
    <t>Грмуша Бојана</t>
  </si>
  <si>
    <t>Стојановић Александар</t>
  </si>
  <si>
    <t>Танасић Александар</t>
  </si>
  <si>
    <t>Јеркић Радомир</t>
  </si>
  <si>
    <t>Војновић Владислав</t>
  </si>
  <si>
    <t>Стевић Властимир</t>
  </si>
  <si>
    <t>Цветановић Стојан</t>
  </si>
  <si>
    <t>Тодоровић Живорад</t>
  </si>
  <si>
    <t>Челарево</t>
  </si>
  <si>
    <t>Ћирић Јелена</t>
  </si>
  <si>
    <t>Друштво пчелара Алексинац
Удружење пчелара "Сува планина", Нишка Бања</t>
  </si>
  <si>
    <t>Вучетић Милан</t>
  </si>
  <si>
    <t>Вуковић Зоран</t>
  </si>
  <si>
    <t>Пчеларско друштво "Пчела", Бачки Моноштор</t>
  </si>
  <si>
    <t>Бачки Моноштор</t>
  </si>
  <si>
    <t>Регионални савез пчеларских организација Поморавског округа</t>
  </si>
  <si>
    <t>Крстић Александар</t>
  </si>
  <si>
    <t>Димитријевић Ивица</t>
  </si>
  <si>
    <t>Недељковић Костадин</t>
  </si>
  <si>
    <t>Османовић Сабахудин</t>
  </si>
  <si>
    <t>Млакар Верица</t>
  </si>
  <si>
    <t>Ћирић Мирослав</t>
  </si>
  <si>
    <t>Колџић Светозар</t>
  </si>
  <si>
    <t>Димитријевић Раде</t>
  </si>
  <si>
    <t>Илић Новица</t>
  </si>
  <si>
    <t>Синђелић Миљко</t>
  </si>
  <si>
    <t>Радовановић Радомир</t>
  </si>
  <si>
    <t>Дуњић Добрила</t>
  </si>
  <si>
    <t>Митровић Милан</t>
  </si>
  <si>
    <t>Стевић Дејан</t>
  </si>
  <si>
    <t>Кованлук</t>
  </si>
  <si>
    <t>Суботица</t>
  </si>
  <si>
    <t>Трзин Мирко</t>
  </si>
  <si>
    <t>Радивојевић Звонко</t>
  </si>
  <si>
    <t>Лозница</t>
  </si>
  <si>
    <t>Вучковић Ранко</t>
  </si>
  <si>
    <t>Буковчић Слободан</t>
  </si>
  <si>
    <t>Бузгановић Игор</t>
  </si>
  <si>
    <t>Перишкић Ивица</t>
  </si>
  <si>
    <t>Перишкић Иван</t>
  </si>
  <si>
    <t>Раџић Бобан</t>
  </si>
  <si>
    <t>Шетало Силвестер</t>
  </si>
  <si>
    <t>Радојичић Владан</t>
  </si>
  <si>
    <t>Савић Милош</t>
  </si>
  <si>
    <t>Глигорић Саша</t>
  </si>
  <si>
    <t>Ивковић Владан</t>
  </si>
  <si>
    <t>Веселиновић Винко</t>
  </si>
  <si>
    <t>Бојић Миле</t>
  </si>
  <si>
    <t>Барајево</t>
  </si>
  <si>
    <t>Радуловић Љубинка</t>
  </si>
  <si>
    <t>Јовић Часлав</t>
  </si>
  <si>
    <t>Радивојевић Милан</t>
  </si>
  <si>
    <t>Цветковић Милан</t>
  </si>
  <si>
    <t>Костић Срећко</t>
  </si>
  <si>
    <t>Петровић Сандра</t>
  </si>
  <si>
    <t>Бркушанин Радојица</t>
  </si>
  <si>
    <t>Стојиљковић Небојша</t>
  </si>
  <si>
    <t>Здравковић Зорица</t>
  </si>
  <si>
    <t>Злот</t>
  </si>
  <si>
    <t>Борђошки Љубомир</t>
  </si>
  <si>
    <t>Спасић Срећко</t>
  </si>
  <si>
    <t>Поповић Милољуб</t>
  </si>
  <si>
    <t>Јовановић Драгољуб</t>
  </si>
  <si>
    <t>Мрдак Татјана</t>
  </si>
  <si>
    <t>Недељковић Игор</t>
  </si>
  <si>
    <t>Алексић Бранко</t>
  </si>
  <si>
    <t>Шеварлић Миладин</t>
  </si>
  <si>
    <t>Друштво пчелара Обреновац
Пчеларско друштво Барајево</t>
  </si>
  <si>
    <t>Завишић Раде</t>
  </si>
  <si>
    <t>Захорец Андрија</t>
  </si>
  <si>
    <t>Бокан Мићо</t>
  </si>
  <si>
    <t>Страхиновић Милан</t>
  </si>
  <si>
    <t>Барши Петар</t>
  </si>
  <si>
    <t>Ристић Бојан</t>
  </si>
  <si>
    <t>Ерић Предраг предузетник стечајни управник Сомбор</t>
  </si>
  <si>
    <t>Петровић Видојко</t>
  </si>
  <si>
    <t>Филиповић Александар</t>
  </si>
  <si>
    <t>Тројановић Станислав</t>
  </si>
  <si>
    <t>Костић Радица</t>
  </si>
  <si>
    <t>Станковић Зоран</t>
  </si>
  <si>
    <t>Здравковић Драгиша</t>
  </si>
  <si>
    <t>Голубовић Владимир</t>
  </si>
  <si>
    <t>Граовац Милорад</t>
  </si>
  <si>
    <t>Јовановић Небојша</t>
  </si>
  <si>
    <t>Илић Душан</t>
  </si>
  <si>
    <t>Вукосав Милорад</t>
  </si>
  <si>
    <t>Реџић Осман</t>
  </si>
  <si>
    <t>Симеуновић Љубодраг</t>
  </si>
  <si>
    <t>Авакумовић Предраг</t>
  </si>
  <si>
    <t>Чутурило Горан</t>
  </si>
  <si>
    <t>Вујачков Милан</t>
  </si>
  <si>
    <t>Миленковић Драган</t>
  </si>
  <si>
    <t>Момиров Никола</t>
  </si>
  <si>
    <t>Рајков Милан</t>
  </si>
  <si>
    <t>Друштво пчелара "Цвет Баната", Лазарево</t>
  </si>
  <si>
    <t>Јањић Владица</t>
  </si>
  <si>
    <t>Удружење пчелара "Пчела", Стара Моравица и Пачир
Удружење пчелара Бачка Топола</t>
  </si>
  <si>
    <t>Član je u 2018. godini</t>
  </si>
  <si>
    <t>Бирташевић Слободан</t>
  </si>
  <si>
    <t>Јелачић Милан</t>
  </si>
  <si>
    <t>Удружење пчелара "Еко пчелар", Бачки Јарак</t>
  </si>
  <si>
    <t>Петковић Владимир</t>
  </si>
  <si>
    <t>Васовић Ана</t>
  </si>
  <si>
    <t>Ушурел Јова</t>
  </si>
  <si>
    <t>Павловић Живота</t>
  </si>
  <si>
    <t>Максимовић Славко</t>
  </si>
  <si>
    <t>Мишчевић Срђан</t>
  </si>
  <si>
    <t>Станић Срђан</t>
  </si>
  <si>
    <t>Ђорђевић Немања</t>
  </si>
  <si>
    <t>Филко Јан</t>
  </si>
  <si>
    <t>Лучић Аца</t>
  </si>
  <si>
    <t>Дмитров Славко</t>
  </si>
  <si>
    <t>Еровић Зоран</t>
  </si>
  <si>
    <t>Курћубић Радован</t>
  </si>
  <si>
    <t>Николић Часлав</t>
  </si>
  <si>
    <t>Луковић Слободан</t>
  </si>
  <si>
    <t>Даниловић Милета</t>
  </si>
  <si>
    <t>Грујић Дејан</t>
  </si>
  <si>
    <t>Станковић Милан</t>
  </si>
  <si>
    <t>Младеновић Ненад</t>
  </si>
  <si>
    <t>Смоловић Душан</t>
  </si>
  <si>
    <t>Митић Војислав</t>
  </si>
  <si>
    <t>Јаковљевић Бранислав</t>
  </si>
  <si>
    <t>Мицић Ивица</t>
  </si>
  <si>
    <t>Елемир</t>
  </si>
  <si>
    <t>Удружење пчелара "Мостонга", Бач
Друштво пчелара "Дунав", Апатин</t>
  </si>
  <si>
    <t>Јевтовић Петар</t>
  </si>
  <si>
    <t>Бакурски Бранислав</t>
  </si>
  <si>
    <t>Цветковић Радиша</t>
  </si>
  <si>
    <t>Кутлешић Драган</t>
  </si>
  <si>
    <t>Дуловић Рајко</t>
  </si>
  <si>
    <t>Димић Влада</t>
  </si>
  <si>
    <t>Сивачки Драгомир</t>
  </si>
  <si>
    <t>Маленчић Радован</t>
  </si>
  <si>
    <t>Ђурић Петроније</t>
  </si>
  <si>
    <t>Удружење "Некина Бара", Мокрин</t>
  </si>
  <si>
    <t>Велков Саша</t>
  </si>
  <si>
    <t>Дринић Зоран</t>
  </si>
  <si>
    <t>Шимунов Мато</t>
  </si>
  <si>
    <t>Видановић Велисав</t>
  </si>
  <si>
    <t>Крунић Ранислав</t>
  </si>
  <si>
    <t>Златковић Ђорђе</t>
  </si>
  <si>
    <t>Савић Миливоје</t>
  </si>
  <si>
    <t>Станковић Миле</t>
  </si>
  <si>
    <t>Карчи Фодор</t>
  </si>
  <si>
    <t>Фекете Нандор</t>
  </si>
  <si>
    <t>Бирач Ержебет</t>
  </si>
  <si>
    <t>Радивојевић Драган</t>
  </si>
  <si>
    <t>Спасић Александар</t>
  </si>
  <si>
    <t>Туба Роберт</t>
  </si>
  <si>
    <t>Хетин</t>
  </si>
  <si>
    <t>Друштво пчелара Нови Бечеј
Удружење пчелара "Нектар", Ново Милошево</t>
  </si>
  <si>
    <t>Лазић Слободан</t>
  </si>
  <si>
    <t>Ковачић Владимир</t>
  </si>
  <si>
    <t>Трипковић Ненад</t>
  </si>
  <si>
    <t>Марковић Челка</t>
  </si>
  <si>
    <t>Јевремовић Добрица</t>
  </si>
  <si>
    <t xml:space="preserve">СЗР Минели </t>
  </si>
  <si>
    <t>Попарић Гордана</t>
  </si>
  <si>
    <t>Челиковић Зоран</t>
  </si>
  <si>
    <t>Тошић Игор</t>
  </si>
  <si>
    <t>Друштво пчелара Београд
Удружење пчелара "Нектар", Ново Милошево</t>
  </si>
  <si>
    <t>Брндушић Иван</t>
  </si>
  <si>
    <t>Анђелковић Јадран</t>
  </si>
  <si>
    <t>Конаков Ђорђе</t>
  </si>
  <si>
    <t>Шћекић Драгиша</t>
  </si>
  <si>
    <t>Миловановић Милисав</t>
  </si>
  <si>
    <t>Тасковић Андријана</t>
  </si>
  <si>
    <t>Тасковић Стојан</t>
  </si>
  <si>
    <t>Уртајл Небојша</t>
  </si>
  <si>
    <t>Арсић Срђан</t>
  </si>
  <si>
    <t>Стевић Бојан</t>
  </si>
  <si>
    <t>Петрашиновић Драгослав</t>
  </si>
  <si>
    <t>Јанковић Жељко</t>
  </si>
  <si>
    <t>Павловић Славко</t>
  </si>
  <si>
    <t>Јанковић Милисав</t>
  </si>
  <si>
    <t>Ивковић Драган</t>
  </si>
  <si>
    <t>Удружење пчелара "Крајинска матица", Сокобања</t>
  </si>
  <si>
    <t>Рајић Витомир</t>
  </si>
  <si>
    <t>Јовановић Никола</t>
  </si>
  <si>
    <t>Радосављевић Снежана</t>
  </si>
  <si>
    <t>Нешић Милан</t>
  </si>
  <si>
    <t>Недељковић Драгиша</t>
  </si>
  <si>
    <t>Удружење пчелара "Дели Јован", Црнајка</t>
  </si>
  <si>
    <t>Црнајка</t>
  </si>
  <si>
    <t>АНЕЛ СРБ ДОО</t>
  </si>
  <si>
    <t>Лапово</t>
  </si>
  <si>
    <t>ЕКОМЕД РАС Лозница</t>
  </si>
  <si>
    <t>Кладово</t>
  </si>
  <si>
    <t>Адамовић Слободан</t>
  </si>
  <si>
    <t>Бољевац
Друштво пчелара Кривељ</t>
  </si>
  <si>
    <t>Новаковић Александра</t>
  </si>
  <si>
    <t>Бецић Томислав</t>
  </si>
  <si>
    <t>Ковачевић Мирослав</t>
  </si>
  <si>
    <t>Станчић Даниел</t>
  </si>
  <si>
    <t>Удружење пчелара "Тамашко Јожеф", Богојево</t>
  </si>
  <si>
    <t>Јокић Милан</t>
  </si>
  <si>
    <t>Мудрић Милан</t>
  </si>
  <si>
    <t>Новаковић Милан</t>
  </si>
  <si>
    <t>Даворија Драга</t>
  </si>
  <si>
    <t>Бабић Владан</t>
  </si>
  <si>
    <t>Антанасијевић Слободан</t>
  </si>
  <si>
    <t>Раденковић Драги</t>
  </si>
  <si>
    <t>Миладиновић Драган</t>
  </si>
  <si>
    <t>Николић Владица</t>
  </si>
  <si>
    <t>Поповић Драшко</t>
  </si>
  <si>
    <t>Пантелић Милојко</t>
  </si>
  <si>
    <t>Поткоњак Славко</t>
  </si>
  <si>
    <t>Павловић Славомир</t>
  </si>
  <si>
    <t>Ристић Раде</t>
  </si>
  <si>
    <t>Алексић Славиша</t>
  </si>
  <si>
    <t>Зима Павел</t>
  </si>
  <si>
    <t>Јевтић Зора</t>
  </si>
  <si>
    <t>Васић Томислав</t>
  </si>
  <si>
    <t>Крсмановић Дарко</t>
  </si>
  <si>
    <t>Мишковић Драган</t>
  </si>
  <si>
    <t>Вујасиновић Милан</t>
  </si>
  <si>
    <t>Миливојевић Рада</t>
  </si>
  <si>
    <t>Првуловић Верољуб</t>
  </si>
  <si>
    <t>Станишић
Друштво пчелара "Дунав", Апатин</t>
  </si>
  <si>
    <t>Марковић Драгиша</t>
  </si>
  <si>
    <t>U 2018. godini bio član, upisano 50 košnica, dostavio prijavu stanja na 30 košnica</t>
  </si>
  <si>
    <t>Član u 2019. godini 0602954758338</t>
  </si>
  <si>
    <t>Венчане
Друштво пчелара Аранђеловац</t>
  </si>
  <si>
    <t>Андрејевић Надежда</t>
  </si>
  <si>
    <t>Члан је у 2020. години преко ДП Крагујевац</t>
  </si>
  <si>
    <t>Динић Ненад</t>
  </si>
  <si>
    <t>Глишић Душан</t>
  </si>
  <si>
    <t>Трстеник</t>
  </si>
  <si>
    <t>Барлов Милена</t>
  </si>
  <si>
    <t>Радаљац Миленко</t>
  </si>
  <si>
    <t>Минић Ђорђе</t>
  </si>
  <si>
    <t>Симић Владан</t>
  </si>
  <si>
    <t>Тури Ференц</t>
  </si>
  <si>
    <t>Јакшић Душан</t>
  </si>
  <si>
    <t>Стојановић Горан</t>
  </si>
  <si>
    <t>Ђорђевић Мирољуб</t>
  </si>
  <si>
    <t>Витошевац</t>
  </si>
  <si>
    <t>Миљковић Драган</t>
  </si>
  <si>
    <t>Растока, Неготин</t>
  </si>
  <si>
    <t>Аћимовић Невенка</t>
  </si>
  <si>
    <t>Уплатилац Драгољуб Аћимовић. Преминуо у 2019. години, те је његова супруга, чланица СПОС-а у 2020. тражила да картица гласи на њено име.</t>
  </si>
  <si>
    <t>Алексинац</t>
  </si>
  <si>
    <t>Пејчић Голуб</t>
  </si>
  <si>
    <t>Миклош Кордован му је отац, број кошница 130</t>
  </si>
  <si>
    <t>Ратков Владан</t>
  </si>
  <si>
    <t>Којић Александар</t>
  </si>
  <si>
    <t>Богданов Ђорђе</t>
  </si>
  <si>
    <t>Јонић Милош</t>
  </si>
  <si>
    <t>U 2018. godini bio član, upisano 65 košnica. Ul. 2.Septembar br. 136 Rakovica - Beograd
Kontakt : 065/333 61 33</t>
  </si>
  <si>
    <t>Сечањ</t>
  </si>
  <si>
    <t>Зоран Пајић, Надежде Петровић бр. 6, Нови Сад
zoki.pajke@gmail.com,
062/286-621</t>
  </si>
  <si>
    <t>Ивановић Василије</t>
  </si>
  <si>
    <t>Име и презиме</t>
  </si>
  <si>
    <t>Јевтић Живорад</t>
  </si>
  <si>
    <t>Басаиловић Марко</t>
  </si>
  <si>
    <t>Дукић Ранко</t>
  </si>
  <si>
    <t>Штрангар Стеван</t>
  </si>
  <si>
    <t>Мијајловић Предраг</t>
  </si>
  <si>
    <t>Удружење пчелара "Пчелица", Прокупље</t>
  </si>
  <si>
    <t>Фехратовић Мирзет</t>
  </si>
  <si>
    <t>Удружење пчелара "Пештерска матица", Тутин</t>
  </si>
  <si>
    <t>Веселиновић Зоран</t>
  </si>
  <si>
    <t>Игњатовић Владимир</t>
  </si>
  <si>
    <t>Станојевић Славољуб</t>
  </si>
  <si>
    <t>Благојевић Милен</t>
  </si>
  <si>
    <t>Недељковић Љубиша</t>
  </si>
  <si>
    <t>Хаџић Нафиљ</t>
  </si>
  <si>
    <t>Стојковски Горан</t>
  </si>
  <si>
    <t>Удружење пчелара Чачак</t>
  </si>
  <si>
    <t>Јовановић Милош</t>
  </si>
  <si>
    <t>Једна уплата од 14.12.2019. била је на име његовог оца, Милорада Митровића, али је промењено да и она буде на име Саша Митровић</t>
  </si>
  <si>
    <t>30 кошница у 2020. 
Податак послао 0648564613 - Бобан</t>
  </si>
  <si>
    <t>Манојловић Јасмина</t>
  </si>
  <si>
    <t>Манчић Живко</t>
  </si>
  <si>
    <t>Организација пчелара "Пчелар", Багрдан</t>
  </si>
  <si>
    <t>Багрдан</t>
  </si>
  <si>
    <t>Васић Неготин</t>
  </si>
  <si>
    <t>Јовановић Снежана</t>
  </si>
  <si>
    <t>ARC International doo</t>
  </si>
  <si>
    <t>Шундрић Бранислав</t>
  </si>
  <si>
    <t>Станковић Стефан</t>
  </si>
  <si>
    <t>Радовановић Милан</t>
  </si>
  <si>
    <t>Пешић Славиша</t>
  </si>
  <si>
    <t>Укупан износ уплата</t>
  </si>
  <si>
    <t>Петровић Милутин</t>
  </si>
  <si>
    <t>Спајић Слободан</t>
  </si>
  <si>
    <t>Удружење пчелара Горња Ресава, Ресавица</t>
  </si>
  <si>
    <t>Ковачевић Зоран</t>
  </si>
  <si>
    <t>Јанићијевић Зоран</t>
  </si>
  <si>
    <t>Врста картице на основу прве уплате</t>
  </si>
  <si>
    <t>Врста картице на основу укупних уплата</t>
  </si>
  <si>
    <t>Јокић Жељко</t>
  </si>
  <si>
    <t>Друштво пчелара општине Велико Градиште и Голубац</t>
  </si>
  <si>
    <t>Секулић Жељко</t>
  </si>
  <si>
    <t>Прво пчеларско друштво "Калина", Каменово</t>
  </si>
  <si>
    <t>Ukupno „PLATINASTA PLUS“</t>
  </si>
  <si>
    <t>Николић Драгослав</t>
  </si>
  <si>
    <t>Уплатилац је Љубисав Николић, отац, али је пчелињак пребацио на сина, те су тражили и пребацивање картице лојалности.</t>
  </si>
  <si>
    <t>Друштво пчелара  Алексинац</t>
  </si>
  <si>
    <t xml:space="preserve">Број кошница октобар 2020. </t>
  </si>
  <si>
    <t>Број кошница пре прве уплате</t>
  </si>
  <si>
    <t>N/A</t>
  </si>
  <si>
    <t>Ђурић Јовица</t>
  </si>
  <si>
    <t>Сретеновић Миле</t>
  </si>
  <si>
    <t>Уплатилац је Љиљана Сретеновић, али се пчелињак води на супруга.</t>
  </si>
  <si>
    <t>Радивојевић Драгослав</t>
  </si>
  <si>
    <t>Član je od 2018. godine
На пријави пише Трзин Јован</t>
  </si>
  <si>
    <t>Нектар 034, Дејан Стевановић ПР</t>
  </si>
  <si>
    <t>Друштво пчелара Београд
Пчеларско друштво Барајево</t>
  </si>
  <si>
    <t>Првуловић Сузана</t>
  </si>
  <si>
    <t>Станковић Дивна</t>
  </si>
  <si>
    <t>Планић Ненад</t>
  </si>
  <si>
    <t>Лападатовић Борислав</t>
  </si>
  <si>
    <t>Андрејевић Александар</t>
  </si>
  <si>
    <t>Удружење грађана "Хармонија", Цариброд</t>
  </si>
  <si>
    <t>Поповић Горан</t>
  </si>
  <si>
    <t>Живковић Милан</t>
  </si>
  <si>
    <t>Радосављевић Жељко</t>
  </si>
  <si>
    <t>Пантелић Дарко</t>
  </si>
  <si>
    <t>Милојевић Момчило</t>
  </si>
  <si>
    <t>Удружење пчелара Рипањ
Пчеларско друштво Барајево</t>
  </si>
  <si>
    <t>Гојковић Ђорђе</t>
  </si>
  <si>
    <t>Уплатилац Гојковић Јовица, али се газдинство води на оца</t>
  </si>
  <si>
    <t>Ђукановић Славиша</t>
  </si>
  <si>
    <t>Радовић Радоје</t>
  </si>
  <si>
    <t>Панић Раде</t>
  </si>
  <si>
    <t>PLATINASTA</t>
  </si>
  <si>
    <t>Петровић Бошко</t>
  </si>
  <si>
    <t>Владимир Рајић</t>
  </si>
  <si>
    <t>Светлана Павловић</t>
  </si>
  <si>
    <t>Пчеларско друштво "Прњавор", Прњавор</t>
  </si>
  <si>
    <t>Драган Сакић</t>
  </si>
  <si>
    <t>Душан Цонић</t>
  </si>
  <si>
    <t>Бобан Милосављевић</t>
  </si>
  <si>
    <t>Божица Ковачевић</t>
  </si>
  <si>
    <t>Боре Берендика</t>
  </si>
  <si>
    <t>Слађанка Јовановић</t>
  </si>
  <si>
    <t>PLATINASTA PLUS</t>
  </si>
  <si>
    <t>Небојша Јанићијевић</t>
  </si>
  <si>
    <t>Друштво пчелара "Крагујевац"</t>
  </si>
  <si>
    <t>Бранислав Ристић</t>
  </si>
  <si>
    <t>Драган Димитријевић</t>
  </si>
  <si>
    <t>Друштво пчелара "Обреновац"</t>
  </si>
  <si>
    <t>Драганка Грујић</t>
  </si>
  <si>
    <t>Милутин Обреновић</t>
  </si>
  <si>
    <t>Јорговановић Небојша</t>
  </si>
  <si>
    <t>Елдин Чоловић</t>
  </si>
  <si>
    <t>Удружење пчелара "Сјеничка пчела" Сјеница</t>
  </si>
  <si>
    <t>Рајица Благојевић</t>
  </si>
  <si>
    <t xml:space="preserve">PLATINASTA </t>
  </si>
  <si>
    <t>Миљан Живковић</t>
  </si>
  <si>
    <t>Милан Веселиновић</t>
  </si>
  <si>
    <t>Митић Александар</t>
  </si>
  <si>
    <t>Пчеларско удружење "МараМакс", Црепаја</t>
  </si>
  <si>
    <t>Златица Вучић</t>
  </si>
  <si>
    <t>нема је у бази</t>
  </si>
  <si>
    <t>Ђорђија Трајковски</t>
  </si>
  <si>
    <t>Милан Филиповић</t>
  </si>
  <si>
    <t>Славољуб Јовановић</t>
  </si>
  <si>
    <t>Зоран Арсић</t>
  </si>
  <si>
    <t>Милан Јеремић</t>
  </si>
  <si>
    <t>Живомир Антонијевић</t>
  </si>
  <si>
    <t>Мирослав Карчић</t>
  </si>
  <si>
    <t>Мирко Благојевић</t>
  </si>
  <si>
    <t xml:space="preserve">Раде Пешић </t>
  </si>
  <si>
    <t>Игор Холка</t>
  </si>
  <si>
    <t>Зоран Момчиловић</t>
  </si>
  <si>
    <t>Предраг Молдован</t>
  </si>
  <si>
    <t>Зоран Станић</t>
  </si>
  <si>
    <t>Раденко Жунић</t>
  </si>
  <si>
    <t>Ивица Миљковић</t>
  </si>
  <si>
    <t>Љубисав Младеновић</t>
  </si>
  <si>
    <t>Срећко Дамљановић</t>
  </si>
  <si>
    <t>Живојин Јањић</t>
  </si>
  <si>
    <t>Зоран Стоиљковић</t>
  </si>
  <si>
    <t>Зоран Михајловић</t>
  </si>
  <si>
    <t>Војко Алексић</t>
  </si>
  <si>
    <t>Радовин Дивнић</t>
  </si>
  <si>
    <t>DIJAMANTSKA</t>
  </si>
  <si>
    <t>Павле Торбица</t>
  </si>
  <si>
    <t>Удружење пчелара "Пчела",Бачки Петровац</t>
  </si>
  <si>
    <t>Мирко Милетић</t>
  </si>
  <si>
    <t>Фрања Шолар</t>
  </si>
  <si>
    <t>Оливера Ђорђевић</t>
  </si>
  <si>
    <t>Јордан Арсов</t>
  </si>
  <si>
    <t>Бобан Крстић</t>
  </si>
  <si>
    <t>Мића Трандафиловић</t>
  </si>
  <si>
    <t>Горан Стојановић</t>
  </si>
  <si>
    <t>Добросав Ђорђевић</t>
  </si>
  <si>
    <t>Раја Предић</t>
  </si>
  <si>
    <t>Небојша Васиљевић</t>
  </si>
  <si>
    <t>Станиша Николић</t>
  </si>
  <si>
    <t>Никола Пауновић</t>
  </si>
  <si>
    <t>Миодраг Спасић</t>
  </si>
  <si>
    <t>Драган Влатковић</t>
  </si>
  <si>
    <t>Драган Тадић</t>
  </si>
  <si>
    <t>Горан Игњатовић</t>
  </si>
  <si>
    <t>Никола Станковић</t>
  </si>
  <si>
    <t>Марко Јовановић</t>
  </si>
  <si>
    <t>Јанко Ћаласан</t>
  </si>
  <si>
    <t>Божидар Божић</t>
  </si>
  <si>
    <t>Драган Петров</t>
  </si>
  <si>
    <t>Александар Станојевић</t>
  </si>
  <si>
    <t>Удружење пчелара "Пчела", Гроцка</t>
  </si>
  <si>
    <t>Младен Гетић</t>
  </si>
  <si>
    <t>Томислав Алексић</t>
  </si>
  <si>
    <t>Пчеларско друштво "Врањска бања"</t>
  </si>
  <si>
    <t>Жељко Лозић</t>
  </si>
  <si>
    <t>Удружење пчелара "Јединство",Стара Пазова</t>
  </si>
  <si>
    <t>Новица Вујић</t>
  </si>
  <si>
    <t>Ненад Јевремовић</t>
  </si>
  <si>
    <t>Владимир Митић</t>
  </si>
  <si>
    <t>ж</t>
  </si>
  <si>
    <t>Жељко Петров</t>
  </si>
  <si>
    <t>нема га у бази</t>
  </si>
  <si>
    <t>Живота Малићанин</t>
  </si>
  <si>
    <t>Зоран Кидишевић</t>
  </si>
  <si>
    <t>Радојко Максимовић</t>
  </si>
  <si>
    <t>Душко Дидановић</t>
  </si>
  <si>
    <t>Друштво пчелара "Алексинац", Алексинац</t>
  </si>
  <si>
    <t>Аврамовић Љубинка</t>
  </si>
  <si>
    <t>Небојша Стојићевић</t>
  </si>
  <si>
    <t>[</t>
  </si>
  <si>
    <t>Ненад Вукосављевић</t>
  </si>
  <si>
    <t>Ранко Глигоријевић</t>
  </si>
  <si>
    <t>Љиљана Рамовић</t>
  </si>
  <si>
    <t>Слободан Лазић</t>
  </si>
  <si>
    <t>Драган Огњеновић</t>
  </si>
  <si>
    <t>Небојша Петровић</t>
  </si>
  <si>
    <t>Драган Поповић</t>
  </si>
  <si>
    <t>Друштво пчелара"др Богољуб Константиновић", Крушевац</t>
  </si>
  <si>
    <t>Радољуб Агатуновић</t>
  </si>
  <si>
    <t>Саша Пјевић</t>
  </si>
  <si>
    <t>Мирослав Бабић</t>
  </si>
  <si>
    <t>Дејан Перовић</t>
  </si>
  <si>
    <t>Мирослав Илић</t>
  </si>
  <si>
    <t>PALTINASTA</t>
  </si>
  <si>
    <t>Бранислав Градински</t>
  </si>
  <si>
    <t>Митар Миљковић</t>
  </si>
  <si>
    <t>Благоје Радовановић</t>
  </si>
  <si>
    <t>Добринка Богуновић</t>
  </si>
  <si>
    <t>Драгана Попов</t>
  </si>
  <si>
    <t>Љубисав Степановић</t>
  </si>
  <si>
    <t>Удружење пчелара "Будућност", Лзаревац</t>
  </si>
  <si>
    <t>Друштво пчелара"Дунав", Апатин</t>
  </si>
  <si>
    <t>Милан Леонтијевић</t>
  </si>
  <si>
    <t>Драган Ташић</t>
  </si>
  <si>
    <t>Иван Ковић</t>
  </si>
  <si>
    <t>Ненад Цвејић</t>
  </si>
  <si>
    <t>Славољуб Радосављевић</t>
  </si>
  <si>
    <t>Југослав Пурић</t>
  </si>
  <si>
    <t>Друштво пчелара "Др Богољуб Констатнтиновић", Крушевац</t>
  </si>
  <si>
    <t>Мирослав Дошеновић</t>
  </si>
  <si>
    <t>Славица Видојевић</t>
  </si>
  <si>
    <t>Друштво пчелара Алексинац, Алексинац</t>
  </si>
  <si>
    <t>Миливоје Манић</t>
  </si>
  <si>
    <t>Душан Славковић</t>
  </si>
  <si>
    <t>Ђорђе Милуновић</t>
  </si>
  <si>
    <t>Зоран Петковић</t>
  </si>
  <si>
    <t>Мирослав Славнић</t>
  </si>
  <si>
    <t>Друштво пчелара Ириг</t>
  </si>
  <si>
    <t>Милан Живковић</t>
  </si>
  <si>
    <t>Милошевић Драган</t>
  </si>
  <si>
    <t>Саша Пустињак</t>
  </si>
  <si>
    <t>Мирослав Миловановић</t>
  </si>
  <si>
    <t>Драгослав Гајић</t>
  </si>
  <si>
    <t>Мирослав Станисављевић</t>
  </si>
  <si>
    <t>Станко Чавић</t>
  </si>
  <si>
    <t>Драган Јаворина</t>
  </si>
  <si>
    <t>PALTINASTA PLUS</t>
  </si>
  <si>
    <t>Саша Живковић</t>
  </si>
  <si>
    <t>Марина Игњатовић</t>
  </si>
  <si>
    <t>Дејан Тадић</t>
  </si>
  <si>
    <t>Јелена Ивовић</t>
  </si>
  <si>
    <t>Богољуб Радаковић</t>
  </si>
  <si>
    <t>Ђуја Јевић</t>
  </si>
  <si>
    <t>Јовица Станковић</t>
  </si>
  <si>
    <t>Владимир Гачић</t>
  </si>
  <si>
    <t>Жарко Марковић</t>
  </si>
  <si>
    <t>Љубинко Петровић</t>
  </si>
  <si>
    <t>Милош Бакић</t>
  </si>
  <si>
    <t>Данило Павићевић</t>
  </si>
  <si>
    <t>Светомир Миленковић</t>
  </si>
  <si>
    <t>Братислав Топличанин</t>
  </si>
  <si>
    <t>Весна Батањски</t>
  </si>
  <si>
    <t>Зоран Катић</t>
  </si>
  <si>
    <t>Синиша Прокић</t>
  </si>
  <si>
    <t>Негован Митровић</t>
  </si>
  <si>
    <t>Владан Баругџић</t>
  </si>
  <si>
    <t>Милован Тодоровић</t>
  </si>
  <si>
    <t>Ненад Вилотић</t>
  </si>
  <si>
    <t>Горан Павловић</t>
  </si>
  <si>
    <t>Владан Вујчић</t>
  </si>
  <si>
    <t>Иван Максић</t>
  </si>
  <si>
    <t>Славко Видановић</t>
  </si>
  <si>
    <t>Драган Станојевић</t>
  </si>
  <si>
    <t>Иван Луковић</t>
  </si>
  <si>
    <t>Горан Величковић</t>
  </si>
  <si>
    <t>Перо Лазовић</t>
  </si>
  <si>
    <t>Александар Мандић</t>
  </si>
  <si>
    <t>Радомир Ћировић</t>
  </si>
  <si>
    <t>није у бази</t>
  </si>
  <si>
    <t>Миломир Манџукић</t>
  </si>
  <si>
    <t>Милан Тркуља</t>
  </si>
  <si>
    <t>Марко Бранковић</t>
  </si>
  <si>
    <t>Живојин Јерковић</t>
  </si>
  <si>
    <t>Владан Мартиновић</t>
  </si>
  <si>
    <t>Горан Гашевић</t>
  </si>
  <si>
    <t>Бранкица Јевић</t>
  </si>
  <si>
    <t>Мирослав Храшко</t>
  </si>
  <si>
    <t>Јадранка Стојановић</t>
  </si>
  <si>
    <t>Топлица Станковић</t>
  </si>
  <si>
    <t>Зоран Миловановић</t>
  </si>
  <si>
    <t>Аца Павловић</t>
  </si>
  <si>
    <t>Игор Првуловић</t>
  </si>
  <si>
    <t>Славица Пешут</t>
  </si>
  <si>
    <t>Радисав Николић</t>
  </si>
  <si>
    <t>Дејан Бркић</t>
  </si>
  <si>
    <t>Дворак Јожеф</t>
  </si>
  <si>
    <t>Друштво пчелара "Акац", Мужља</t>
  </si>
  <si>
    <t>Драгиша Вујић</t>
  </si>
  <si>
    <t>Станислав Стаменовић</t>
  </si>
  <si>
    <t>Срђан Стојановић</t>
  </si>
  <si>
    <t>Зорка Тубић</t>
  </si>
  <si>
    <t>Момчило Димић</t>
  </si>
  <si>
    <t>Милета Дамњановић</t>
  </si>
  <si>
    <t>Радиша Милетић</t>
  </si>
  <si>
    <t>Александар Грујичић</t>
  </si>
  <si>
    <t>Младен Јечменица</t>
  </si>
  <si>
    <t>Данијел Радовановић</t>
  </si>
  <si>
    <t>Бранислав Шиндић</t>
  </si>
  <si>
    <t>Горан Миљковић</t>
  </si>
  <si>
    <t>Драган Кузман</t>
  </si>
  <si>
    <t>Удружење пчелара "Рој",Бајмок</t>
  </si>
  <si>
    <t>Драгиша Милошевић</t>
  </si>
  <si>
    <t>Никола Цветковић</t>
  </si>
  <si>
    <t>Боро Алексић</t>
  </si>
  <si>
    <t>Марко Катић</t>
  </si>
  <si>
    <t>Драгомир Плећевић</t>
  </si>
  <si>
    <t>Момчило Танасијевић</t>
  </si>
  <si>
    <t>Драгиша Јовић</t>
  </si>
  <si>
    <t>Жељко Остојић</t>
  </si>
  <si>
    <t>Славица Ђорђевић</t>
  </si>
  <si>
    <t>Удружења пчелара Пожаревац</t>
  </si>
  <si>
    <t>Дејан Чојбашић</t>
  </si>
  <si>
    <t>Небојша Шујко</t>
  </si>
  <si>
    <t>Мирослав Николић</t>
  </si>
  <si>
    <t>Зоран Станкић</t>
  </si>
  <si>
    <t>Славко Косановић</t>
  </si>
  <si>
    <t>Дивна Ђорђевић</t>
  </si>
  <si>
    <t>Томислав Стоиловић</t>
  </si>
  <si>
    <t>Драган Антић</t>
  </si>
  <si>
    <t>Владислав Ерски</t>
  </si>
  <si>
    <t>нема уписан број</t>
  </si>
  <si>
    <t>Божур Илић</t>
  </si>
  <si>
    <t>Јова Усурел</t>
  </si>
  <si>
    <t>Данијел Стојков</t>
  </si>
  <si>
    <t>Владан Станковић</t>
  </si>
  <si>
    <t>Слађана Радовановић</t>
  </si>
  <si>
    <t>Веселин Милекић</t>
  </si>
  <si>
    <t>Саша Јовановић</t>
  </si>
  <si>
    <t>Драги Јанковић</t>
  </si>
  <si>
    <t>Владислав Меши</t>
  </si>
  <si>
    <t>ne poznata adresa sa izvoda</t>
  </si>
  <si>
    <t>Сава Пљоскар</t>
  </si>
  <si>
    <t>Слађан Цветковић</t>
  </si>
  <si>
    <t>Александар Штуловић</t>
  </si>
  <si>
    <t>Небојша Петрушић</t>
  </si>
  <si>
    <t>Бранко Влашић</t>
  </si>
  <si>
    <t>Томислав Влку</t>
  </si>
  <si>
    <t>Ненад Гавриловић</t>
  </si>
  <si>
    <t>Милан Александрић</t>
  </si>
  <si>
    <t>Милица Петковић</t>
  </si>
  <si>
    <t>Борис Богдановић</t>
  </si>
  <si>
    <t>Момир Алексић</t>
  </si>
  <si>
    <t>Владимир Стојадиновић</t>
  </si>
  <si>
    <t>Брансилав Живковић</t>
  </si>
  <si>
    <t>Верољуб Јеличић</t>
  </si>
  <si>
    <t>Горан Петровић</t>
  </si>
  <si>
    <t>Владо Лукић</t>
  </si>
  <si>
    <t>Карољ Паулик</t>
  </si>
  <si>
    <t>Даница Ристић</t>
  </si>
  <si>
    <t>Велизар Петровић</t>
  </si>
  <si>
    <t>Трајан Стајић</t>
  </si>
  <si>
    <t>Милан Радић</t>
  </si>
  <si>
    <t xml:space="preserve">Удружење пчелара Рипањ, Рипањ
</t>
  </si>
  <si>
    <t>Далибор Дељанин</t>
  </si>
  <si>
    <t>Велимир Варагић</t>
  </si>
  <si>
    <t>Радиша Најдановић</t>
  </si>
  <si>
    <t>Млађан Светозаревић</t>
  </si>
  <si>
    <t>Душан Самарџија</t>
  </si>
  <si>
    <t>Иван Ивић</t>
  </si>
  <si>
    <t>Сивомир Дамњановић</t>
  </si>
  <si>
    <t>Радоје Докић</t>
  </si>
  <si>
    <t>Горан Бисенић</t>
  </si>
  <si>
    <t>Јордан Весић</t>
  </si>
  <si>
    <t>Весна Танасијевић</t>
  </si>
  <si>
    <t>Милосав Радосављевић</t>
  </si>
  <si>
    <t>Светлана Мајсторовић</t>
  </si>
  <si>
    <t>Панто Славковић</t>
  </si>
  <si>
    <t>Саша Ђурђевић</t>
  </si>
  <si>
    <t>Жарко Симеуновић</t>
  </si>
  <si>
    <t>Драгутин Илић</t>
  </si>
  <si>
    <t>Мирослав Ђорђевић</t>
  </si>
  <si>
    <t>Удружење пчелара Рипањ</t>
  </si>
  <si>
    <t>Томислав Бајић</t>
  </si>
  <si>
    <t>Бобан Ђорђевић</t>
  </si>
  <si>
    <t>Игор Јовановић</t>
  </si>
  <si>
    <t>Василије Тодоровић</t>
  </si>
  <si>
    <t>Зоран Дринић</t>
  </si>
  <si>
    <t>Зоран Опачић</t>
  </si>
  <si>
    <t>Ђуро Зорић</t>
  </si>
  <si>
    <t>Јован Ристановић</t>
  </si>
  <si>
    <t>Зоран Вељовић</t>
  </si>
  <si>
    <t>Раденковић Милан</t>
  </si>
  <si>
    <t>Богољуб Ћукаловић</t>
  </si>
  <si>
    <t>Небојша Ћукаловић</t>
  </si>
  <si>
    <t>Мирослав Јанковић</t>
  </si>
  <si>
    <t>Радисав Димитријевић</t>
  </si>
  <si>
    <t>Зоран Јоновић</t>
  </si>
  <si>
    <t>Иван Арсић</t>
  </si>
  <si>
    <t>Драган Костић</t>
  </si>
  <si>
    <t>Мирослав Бегенишић</t>
  </si>
  <si>
    <t>Мирко Сикима</t>
  </si>
  <si>
    <t>Милан Стојановић</t>
  </si>
  <si>
    <t>Александар Андрејић</t>
  </si>
  <si>
    <t>Миодраг Лазаревић</t>
  </si>
  <si>
    <t>Слободан Петровић</t>
  </si>
  <si>
    <t>Радојле Павловић</t>
  </si>
  <si>
    <t>Друштво печлара "Саво Поповић", Ариље</t>
  </si>
  <si>
    <t>нема уписан</t>
  </si>
  <si>
    <t>Душан Милетић</t>
  </si>
  <si>
    <t>Александар Митровић</t>
  </si>
  <si>
    <t>Златко Лазић</t>
  </si>
  <si>
    <t>не води се на њега пчелињак</t>
  </si>
  <si>
    <t>Пчелињак се води на Александрић Рахилу, маму</t>
  </si>
  <si>
    <t>Андреј Кездорф</t>
  </si>
  <si>
    <t>Милован Пецић</t>
  </si>
  <si>
    <t>Пчелињак се води на Весну Јањић</t>
  </si>
  <si>
    <t>Митровић Бранислав Драган</t>
  </si>
  <si>
    <t>Пчелињак се води на Бранислава Митровића</t>
  </si>
  <si>
    <t>Потврда пријава стања је на Аћимовић Станоје</t>
  </si>
  <si>
    <t>Gazdinstvo se vodi na oca Miodraga</t>
  </si>
  <si>
    <t>Момчило Савић</t>
  </si>
  <si>
    <t>Госић Зоран</t>
  </si>
  <si>
    <t>Зоран Николић</t>
  </si>
  <si>
    <t>Пчелињак се води на оца Миодрага</t>
  </si>
  <si>
    <t>Пчелињак се води на Шундрић Звонимира</t>
  </si>
  <si>
    <t>Пчелињак се води на Станију Ковчић</t>
  </si>
  <si>
    <t xml:space="preserve"> Душко Шмигић</t>
  </si>
  <si>
    <t>Будимка Костандиновић</t>
  </si>
  <si>
    <t>Пуђа Милан</t>
  </si>
  <si>
    <t>Ивица Матић</t>
  </si>
  <si>
    <t>Зоран Стаменић</t>
  </si>
  <si>
    <t>Бора Марковић</t>
  </si>
  <si>
    <t>Слободан Станојевић</t>
  </si>
  <si>
    <t>Миленко Неборишевић</t>
  </si>
  <si>
    <t>Доброса Радосављевић</t>
  </si>
  <si>
    <t>непознато</t>
  </si>
  <si>
    <t>Мирослав Митровић</t>
  </si>
  <si>
    <t>Бојан Мијовић</t>
  </si>
  <si>
    <t>Друштво пчелара "Др Богољуб Констатиновић", Крушевац</t>
  </si>
  <si>
    <t>Милован Тешић</t>
  </si>
  <si>
    <t>Милорад Јовановић</t>
  </si>
  <si>
    <t>Богдан Жарков</t>
  </si>
  <si>
    <t>Ђорђе Милановић</t>
  </si>
  <si>
    <t>не пише број</t>
  </si>
  <si>
    <t>Милорад Ђорђевић</t>
  </si>
  <si>
    <t>Драгослав Ерић</t>
  </si>
  <si>
    <t>позван, недоступан</t>
  </si>
  <si>
    <t>Ненад Тодоровић</t>
  </si>
  <si>
    <t>Љубиша Јевремовић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</si>
</sst>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;[Red]#,##0.00"/>
    <numFmt numFmtId="166" formatCode="0.000"/>
    <numFmt numFmtId="167" formatCode="0000000000000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8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0" fontId="7" fillId="2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165" fontId="9" fillId="4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165" fontId="9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167" fontId="12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7" fontId="12" fillId="5" borderId="1" xfId="0" applyNumberFormat="1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167" fontId="12" fillId="1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65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165" fontId="8" fillId="1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165" fontId="6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/>
      <protection hidden="1"/>
    </xf>
    <xf numFmtId="0" fontId="1" fillId="13" borderId="5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>
      <alignment vertical="center" wrapText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9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7" fontId="2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13" borderId="1" xfId="0" applyNumberFormat="1" applyFont="1" applyFill="1" applyBorder="1" applyAlignment="1">
      <alignment horizontal="right" vertical="center"/>
    </xf>
    <xf numFmtId="4" fontId="13" fillId="13" borderId="1" xfId="0" applyNumberFormat="1" applyFont="1" applyFill="1" applyBorder="1" applyAlignment="1">
      <alignment horizontal="right" vertical="center"/>
    </xf>
    <xf numFmtId="1" fontId="2" fillId="10" borderId="1" xfId="0" applyNumberFormat="1" applyFont="1" applyFill="1" applyBorder="1" applyAlignment="1">
      <alignment horizontal="center" vertical="center"/>
    </xf>
    <xf numFmtId="0" fontId="1" fillId="13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14" borderId="7" xfId="0" applyFont="1" applyFill="1" applyBorder="1" applyAlignment="1" applyProtection="1">
      <alignment horizontal="center" vertical="center"/>
      <protection hidden="1"/>
    </xf>
    <xf numFmtId="0" fontId="1" fillId="1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horizontal="left" wrapText="1"/>
    </xf>
    <xf numFmtId="0" fontId="1" fillId="13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>
      <alignment horizontal="left" wrapText="1"/>
    </xf>
    <xf numFmtId="0" fontId="1" fillId="13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>
      <alignment horizontal="left" wrapText="1"/>
    </xf>
    <xf numFmtId="164" fontId="1" fillId="0" borderId="5" xfId="0" applyNumberFormat="1" applyFont="1" applyFill="1" applyBorder="1" applyAlignment="1" applyProtection="1">
      <alignment horizontal="center" wrapText="1"/>
      <protection hidden="1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1" fillId="13" borderId="0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Fill="1" applyBorder="1" applyAlignment="1" applyProtection="1">
      <alignment wrapText="1"/>
      <protection hidden="1"/>
    </xf>
    <xf numFmtId="164" fontId="1" fillId="0" borderId="5" xfId="0" applyNumberFormat="1" applyFont="1" applyFill="1" applyBorder="1" applyAlignment="1" applyProtection="1">
      <alignment vertical="center" wrapText="1"/>
      <protection hidden="1"/>
    </xf>
    <xf numFmtId="164" fontId="1" fillId="0" borderId="5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Fill="1" applyBorder="1" applyAlignment="1">
      <alignment horizontal="right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2" fillId="16" borderId="7" xfId="0" applyFont="1" applyFill="1" applyBorder="1" applyAlignment="1" applyProtection="1">
      <alignment horizontal="center" vertical="center"/>
      <protection hidden="1"/>
    </xf>
    <xf numFmtId="1" fontId="2" fillId="10" borderId="0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4" fontId="2" fillId="14" borderId="1" xfId="0" applyNumberFormat="1" applyFont="1" applyFill="1" applyBorder="1" applyAlignment="1">
      <alignment horizontal="right" vertical="center"/>
    </xf>
    <xf numFmtId="0" fontId="19" fillId="13" borderId="6" xfId="0" applyFont="1" applyFill="1" applyBorder="1" applyAlignment="1" applyProtection="1">
      <alignment horizontal="center" vertical="center" wrapText="1"/>
      <protection hidden="1"/>
    </xf>
    <xf numFmtId="0" fontId="2" fillId="16" borderId="5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7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rgb="FFFF9B9D"/>
        </patternFill>
      </fill>
    </dxf>
    <dxf>
      <font>
        <color auto="1"/>
      </font>
      <fill>
        <patternFill>
          <bgColor rgb="FFFFABAB"/>
        </patternFill>
      </fill>
    </dxf>
    <dxf>
      <fill>
        <patternFill patternType="solid">
          <bgColor rgb="FFFFABAB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oki.pajke@gmail.com,%20062/286-621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50"/>
  <sheetViews>
    <sheetView tabSelected="1" zoomScaleNormal="100" workbookViewId="0">
      <pane ySplit="1" topLeftCell="A2" activePane="bottomLeft" state="frozen"/>
      <selection pane="bottomLeft" activeCell="I7" sqref="I7"/>
    </sheetView>
  </sheetViews>
  <sheetFormatPr defaultRowHeight="30" customHeight="1" x14ac:dyDescent="0.35"/>
  <cols>
    <col min="1" max="1" width="26.7265625" style="77" customWidth="1"/>
    <col min="2" max="2" width="42.7265625" style="16" customWidth="1"/>
    <col min="3" max="3" width="17" style="6" customWidth="1"/>
    <col min="4" max="4" width="15.26953125" style="45" customWidth="1"/>
    <col min="5" max="5" width="11.54296875" style="57" customWidth="1"/>
    <col min="6" max="6" width="15.1796875" style="130" customWidth="1"/>
    <col min="7" max="7" width="11" style="105" customWidth="1"/>
    <col min="8" max="8" width="15.1796875" style="99" customWidth="1"/>
    <col min="9" max="9" width="53.54296875" style="62" customWidth="1"/>
  </cols>
  <sheetData>
    <row r="1" spans="1:9" ht="73.900000000000006" customHeight="1" thickBot="1" x14ac:dyDescent="0.4">
      <c r="A1" s="74" t="s">
        <v>2117</v>
      </c>
      <c r="B1" s="17" t="s">
        <v>0</v>
      </c>
      <c r="C1" s="18" t="s">
        <v>2148</v>
      </c>
      <c r="D1" s="18" t="s">
        <v>1557</v>
      </c>
      <c r="E1" s="18" t="s">
        <v>2165</v>
      </c>
      <c r="F1" s="122" t="s">
        <v>2154</v>
      </c>
      <c r="G1" s="97" t="s">
        <v>2164</v>
      </c>
      <c r="H1" s="109" t="s">
        <v>2155</v>
      </c>
      <c r="I1" s="18" t="s">
        <v>1351</v>
      </c>
    </row>
    <row r="2" spans="1:9" ht="30" customHeight="1" thickBot="1" x14ac:dyDescent="0.4">
      <c r="A2" s="73" t="s">
        <v>1306</v>
      </c>
      <c r="B2" s="19" t="s">
        <v>2</v>
      </c>
      <c r="C2" s="20">
        <v>3000</v>
      </c>
      <c r="D2" s="2">
        <v>3000</v>
      </c>
      <c r="E2" s="91">
        <v>25</v>
      </c>
      <c r="F2" s="123" t="str">
        <f t="shared" ref="F2:F9" si="0">IFERROR(IF(D2/E2&gt;=120,"PLATINASTA","DIJAMANTSKA")," ")</f>
        <v>PLATINASTA</v>
      </c>
      <c r="G2" s="173">
        <v>25</v>
      </c>
      <c r="H2" s="110" t="str">
        <f t="shared" ref="H2:H65" si="1">IFERROR(IF(OR((D2-6000)/E2&gt;=120,(C2-6000)/G2&gt;=120),"PLATINASTA PLUS",IF(AND((C2/G2&gt;=120),C2&lt;(G2*120+6000)),"PLATINASTA","DIJAMANTSKA"))," ")</f>
        <v>PLATINASTA</v>
      </c>
      <c r="I2" s="55"/>
    </row>
    <row r="3" spans="1:9" ht="30" customHeight="1" thickBot="1" x14ac:dyDescent="0.4">
      <c r="A3" s="73" t="s">
        <v>1307</v>
      </c>
      <c r="B3" s="19" t="s">
        <v>3</v>
      </c>
      <c r="C3" s="20">
        <v>1800</v>
      </c>
      <c r="D3" s="2">
        <v>1800</v>
      </c>
      <c r="E3" s="48">
        <v>50</v>
      </c>
      <c r="F3" s="123" t="str">
        <f t="shared" si="0"/>
        <v>DIJAMANTSKA</v>
      </c>
      <c r="G3" s="100">
        <v>50</v>
      </c>
      <c r="H3" s="110" t="str">
        <f t="shared" si="1"/>
        <v>DIJAMANTSKA</v>
      </c>
      <c r="I3" s="55"/>
    </row>
    <row r="4" spans="1:9" ht="30" customHeight="1" thickBot="1" x14ac:dyDescent="0.4">
      <c r="A4" s="73" t="s">
        <v>1308</v>
      </c>
      <c r="B4" s="19" t="s">
        <v>4</v>
      </c>
      <c r="C4" s="20">
        <v>17400</v>
      </c>
      <c r="D4" s="2">
        <v>17400</v>
      </c>
      <c r="E4" s="91">
        <v>10</v>
      </c>
      <c r="F4" s="123" t="str">
        <f t="shared" si="0"/>
        <v>PLATINASTA</v>
      </c>
      <c r="G4" s="173">
        <v>10</v>
      </c>
      <c r="H4" s="110" t="str">
        <f t="shared" si="1"/>
        <v>PLATINASTA PLUS</v>
      </c>
      <c r="I4" s="55"/>
    </row>
    <row r="5" spans="1:9" ht="30" customHeight="1" thickBot="1" x14ac:dyDescent="0.4">
      <c r="A5" s="73" t="s">
        <v>1309</v>
      </c>
      <c r="B5" s="19" t="s">
        <v>5</v>
      </c>
      <c r="C5" s="20">
        <v>3000</v>
      </c>
      <c r="D5" s="2">
        <v>3000</v>
      </c>
      <c r="E5" s="10" t="s">
        <v>1559</v>
      </c>
      <c r="F5" s="123" t="str">
        <f t="shared" si="0"/>
        <v xml:space="preserve"> </v>
      </c>
      <c r="G5" s="100" t="s">
        <v>2166</v>
      </c>
      <c r="H5" s="110" t="str">
        <f t="shared" si="1"/>
        <v xml:space="preserve"> </v>
      </c>
      <c r="I5" s="59"/>
    </row>
    <row r="6" spans="1:9" ht="30" customHeight="1" thickBot="1" x14ac:dyDescent="0.4">
      <c r="A6" s="86" t="s">
        <v>2149</v>
      </c>
      <c r="B6" s="19" t="s">
        <v>6</v>
      </c>
      <c r="C6" s="20">
        <v>11880</v>
      </c>
      <c r="D6" s="2">
        <v>11880</v>
      </c>
      <c r="E6" s="91">
        <v>99</v>
      </c>
      <c r="F6" s="123" t="str">
        <f t="shared" si="0"/>
        <v>PLATINASTA</v>
      </c>
      <c r="G6" s="100">
        <v>99</v>
      </c>
      <c r="H6" s="110" t="str">
        <f t="shared" si="1"/>
        <v>PLATINASTA</v>
      </c>
      <c r="I6" s="55"/>
    </row>
    <row r="7" spans="1:9" ht="30" customHeight="1" thickBot="1" x14ac:dyDescent="0.4">
      <c r="A7" s="73" t="s">
        <v>1310</v>
      </c>
      <c r="B7" s="19" t="s">
        <v>7</v>
      </c>
      <c r="C7" s="20">
        <v>5000</v>
      </c>
      <c r="D7" s="2">
        <v>5000</v>
      </c>
      <c r="E7" s="48">
        <v>80</v>
      </c>
      <c r="F7" s="123" t="str">
        <f t="shared" si="0"/>
        <v>DIJAMANTSKA</v>
      </c>
      <c r="G7" s="100">
        <v>80</v>
      </c>
      <c r="H7" s="110" t="str">
        <f t="shared" si="1"/>
        <v>DIJAMANTSKA</v>
      </c>
      <c r="I7" s="55"/>
    </row>
    <row r="8" spans="1:9" ht="30" customHeight="1" thickBot="1" x14ac:dyDescent="0.4">
      <c r="A8" s="73" t="s">
        <v>1312</v>
      </c>
      <c r="B8" s="19" t="s">
        <v>9</v>
      </c>
      <c r="C8" s="20">
        <v>12500</v>
      </c>
      <c r="D8" s="2">
        <v>2000</v>
      </c>
      <c r="E8" s="91">
        <v>25</v>
      </c>
      <c r="F8" s="123" t="str">
        <f t="shared" si="0"/>
        <v>DIJAMANTSKA</v>
      </c>
      <c r="G8" s="173">
        <v>35</v>
      </c>
      <c r="H8" s="110" t="str">
        <f t="shared" si="1"/>
        <v>PLATINASTA PLUS</v>
      </c>
      <c r="I8" s="55"/>
    </row>
    <row r="9" spans="1:9" ht="30" customHeight="1" thickBot="1" x14ac:dyDescent="0.4">
      <c r="A9" s="73" t="s">
        <v>1315</v>
      </c>
      <c r="B9" s="22" t="s">
        <v>12</v>
      </c>
      <c r="C9" s="20">
        <v>6000</v>
      </c>
      <c r="D9" s="2">
        <v>6000</v>
      </c>
      <c r="E9" s="91">
        <v>46</v>
      </c>
      <c r="F9" s="123" t="str">
        <f t="shared" si="0"/>
        <v>PLATINASTA</v>
      </c>
      <c r="G9" s="101">
        <v>46</v>
      </c>
      <c r="H9" s="110" t="str">
        <f t="shared" si="1"/>
        <v>PLATINASTA</v>
      </c>
      <c r="I9" s="55"/>
    </row>
    <row r="10" spans="1:9" ht="30" customHeight="1" thickBot="1" x14ac:dyDescent="0.4">
      <c r="A10" s="73" t="s">
        <v>1316</v>
      </c>
      <c r="B10" s="19" t="s">
        <v>13</v>
      </c>
      <c r="C10" s="20">
        <v>300</v>
      </c>
      <c r="D10" s="2">
        <v>300</v>
      </c>
      <c r="E10" s="10" t="s">
        <v>1559</v>
      </c>
      <c r="F10" s="124"/>
      <c r="G10" s="102" t="s">
        <v>2166</v>
      </c>
      <c r="H10" s="110" t="str">
        <f t="shared" si="1"/>
        <v xml:space="preserve"> </v>
      </c>
      <c r="I10" s="96"/>
    </row>
    <row r="11" spans="1:9" ht="30" customHeight="1" thickBot="1" x14ac:dyDescent="0.4">
      <c r="A11" s="73" t="s">
        <v>15</v>
      </c>
      <c r="B11" s="19" t="s">
        <v>5</v>
      </c>
      <c r="C11" s="20">
        <v>3000</v>
      </c>
      <c r="D11" s="2">
        <v>3000</v>
      </c>
      <c r="E11" s="10" t="s">
        <v>1584</v>
      </c>
      <c r="F11" s="123" t="str">
        <f t="shared" ref="F11:F74" si="2">IFERROR(IF(D11/E11&gt;=120,"PLATINASTA","DIJAMANTSKA")," ")</f>
        <v xml:space="preserve"> </v>
      </c>
      <c r="G11" s="102" t="s">
        <v>2166</v>
      </c>
      <c r="H11" s="110" t="str">
        <f t="shared" si="1"/>
        <v xml:space="preserve"> </v>
      </c>
      <c r="I11" s="59"/>
    </row>
    <row r="12" spans="1:9" ht="30" customHeight="1" thickBot="1" x14ac:dyDescent="0.4">
      <c r="A12" s="73" t="s">
        <v>16</v>
      </c>
      <c r="B12" s="19" t="s">
        <v>17</v>
      </c>
      <c r="C12" s="20">
        <v>20000</v>
      </c>
      <c r="D12" s="2">
        <v>20000</v>
      </c>
      <c r="E12" s="10" t="s">
        <v>1580</v>
      </c>
      <c r="F12" s="123" t="str">
        <f t="shared" si="2"/>
        <v xml:space="preserve"> </v>
      </c>
      <c r="G12" s="102" t="s">
        <v>2166</v>
      </c>
      <c r="H12" s="110" t="str">
        <f t="shared" si="1"/>
        <v xml:space="preserve"> </v>
      </c>
      <c r="I12" s="59"/>
    </row>
    <row r="13" spans="1:9" ht="30" customHeight="1" thickBot="1" x14ac:dyDescent="0.4">
      <c r="A13" s="73" t="s">
        <v>1320</v>
      </c>
      <c r="B13" s="19" t="s">
        <v>12</v>
      </c>
      <c r="C13" s="20">
        <v>2000</v>
      </c>
      <c r="D13" s="2">
        <v>2000</v>
      </c>
      <c r="E13" s="48">
        <v>9</v>
      </c>
      <c r="F13" s="123" t="str">
        <f t="shared" si="2"/>
        <v>PLATINASTA</v>
      </c>
      <c r="G13" s="102" t="s">
        <v>2166</v>
      </c>
      <c r="H13" s="110" t="str">
        <f t="shared" si="1"/>
        <v xml:space="preserve"> </v>
      </c>
      <c r="I13" s="55"/>
    </row>
    <row r="14" spans="1:9" ht="30" customHeight="1" thickBot="1" x14ac:dyDescent="0.4">
      <c r="A14" s="73" t="s">
        <v>1321</v>
      </c>
      <c r="B14" s="19" t="s">
        <v>20</v>
      </c>
      <c r="C14" s="20">
        <v>7200</v>
      </c>
      <c r="D14" s="2">
        <v>7200</v>
      </c>
      <c r="E14" s="48">
        <v>50</v>
      </c>
      <c r="F14" s="123" t="str">
        <f t="shared" si="2"/>
        <v>PLATINASTA</v>
      </c>
      <c r="G14" s="102" t="s">
        <v>2166</v>
      </c>
      <c r="H14" s="110" t="str">
        <f t="shared" si="1"/>
        <v xml:space="preserve"> </v>
      </c>
      <c r="I14" s="55"/>
    </row>
    <row r="15" spans="1:9" ht="30" customHeight="1" thickBot="1" x14ac:dyDescent="0.4">
      <c r="A15" s="73" t="s">
        <v>1322</v>
      </c>
      <c r="B15" s="19" t="s">
        <v>21</v>
      </c>
      <c r="C15" s="20">
        <v>1000</v>
      </c>
      <c r="D15" s="2">
        <v>1000</v>
      </c>
      <c r="E15" s="48">
        <v>4</v>
      </c>
      <c r="F15" s="123" t="str">
        <f t="shared" si="2"/>
        <v>PLATINASTA</v>
      </c>
      <c r="G15" s="102" t="s">
        <v>2166</v>
      </c>
      <c r="H15" s="110" t="str">
        <f t="shared" si="1"/>
        <v xml:space="preserve"> </v>
      </c>
      <c r="I15" s="55"/>
    </row>
    <row r="16" spans="1:9" ht="30" customHeight="1" thickBot="1" x14ac:dyDescent="0.4">
      <c r="A16" s="73" t="s">
        <v>1323</v>
      </c>
      <c r="B16" s="19" t="s">
        <v>22</v>
      </c>
      <c r="C16" s="20">
        <v>1000</v>
      </c>
      <c r="D16" s="2">
        <v>1000</v>
      </c>
      <c r="E16" s="48">
        <v>3</v>
      </c>
      <c r="F16" s="123" t="str">
        <f t="shared" si="2"/>
        <v>PLATINASTA</v>
      </c>
      <c r="G16" s="102" t="s">
        <v>2166</v>
      </c>
      <c r="H16" s="110" t="str">
        <f t="shared" si="1"/>
        <v xml:space="preserve"> </v>
      </c>
      <c r="I16" s="55"/>
    </row>
    <row r="17" spans="1:9" ht="30" customHeight="1" thickBot="1" x14ac:dyDescent="0.4">
      <c r="A17" s="73" t="s">
        <v>1324</v>
      </c>
      <c r="B17" s="23" t="s">
        <v>23</v>
      </c>
      <c r="C17" s="20">
        <v>8400</v>
      </c>
      <c r="D17" s="2">
        <v>8400</v>
      </c>
      <c r="E17" s="91">
        <v>70</v>
      </c>
      <c r="F17" s="123" t="str">
        <f t="shared" si="2"/>
        <v>PLATINASTA</v>
      </c>
      <c r="G17" s="91">
        <v>70</v>
      </c>
      <c r="H17" s="110" t="str">
        <f t="shared" si="1"/>
        <v>PLATINASTA</v>
      </c>
      <c r="I17" s="55"/>
    </row>
    <row r="18" spans="1:9" ht="30" customHeight="1" thickBot="1" x14ac:dyDescent="0.4">
      <c r="A18" s="73" t="s">
        <v>1325</v>
      </c>
      <c r="B18" s="19" t="s">
        <v>24</v>
      </c>
      <c r="C18" s="20">
        <v>28800</v>
      </c>
      <c r="D18" s="2">
        <v>22800</v>
      </c>
      <c r="E18" s="48">
        <v>190</v>
      </c>
      <c r="F18" s="123" t="str">
        <f t="shared" si="2"/>
        <v>PLATINASTA</v>
      </c>
      <c r="G18" s="102">
        <v>190</v>
      </c>
      <c r="H18" s="110" t="str">
        <f t="shared" si="1"/>
        <v>PLATINASTA PLUS</v>
      </c>
      <c r="I18" s="55"/>
    </row>
    <row r="19" spans="1:9" ht="30" customHeight="1" thickBot="1" x14ac:dyDescent="0.4">
      <c r="A19" s="73" t="s">
        <v>1326</v>
      </c>
      <c r="B19" s="19" t="s">
        <v>9</v>
      </c>
      <c r="C19" s="20">
        <v>2000</v>
      </c>
      <c r="D19" s="2">
        <v>2000</v>
      </c>
      <c r="E19" s="48">
        <v>88</v>
      </c>
      <c r="F19" s="123" t="str">
        <f t="shared" si="2"/>
        <v>DIJAMANTSKA</v>
      </c>
      <c r="G19" s="102" t="s">
        <v>2166</v>
      </c>
      <c r="H19" s="110" t="str">
        <f t="shared" si="1"/>
        <v xml:space="preserve"> </v>
      </c>
      <c r="I19" s="55"/>
    </row>
    <row r="20" spans="1:9" ht="30" customHeight="1" thickBot="1" x14ac:dyDescent="0.4">
      <c r="A20" s="73" t="s">
        <v>1328</v>
      </c>
      <c r="B20" s="21" t="s">
        <v>26</v>
      </c>
      <c r="C20" s="20">
        <v>13200</v>
      </c>
      <c r="D20" s="2">
        <v>13200</v>
      </c>
      <c r="E20" s="48">
        <v>110</v>
      </c>
      <c r="F20" s="123" t="str">
        <f t="shared" si="2"/>
        <v>PLATINASTA</v>
      </c>
      <c r="G20" s="102" t="s">
        <v>2166</v>
      </c>
      <c r="H20" s="110" t="str">
        <f t="shared" si="1"/>
        <v xml:space="preserve"> </v>
      </c>
      <c r="I20" s="55"/>
    </row>
    <row r="21" spans="1:9" ht="30" customHeight="1" thickBot="1" x14ac:dyDescent="0.4">
      <c r="A21" s="73" t="s">
        <v>1329</v>
      </c>
      <c r="B21" s="21" t="s">
        <v>24</v>
      </c>
      <c r="C21" s="20">
        <v>200</v>
      </c>
      <c r="D21" s="2">
        <v>200</v>
      </c>
      <c r="E21" s="48">
        <v>5</v>
      </c>
      <c r="F21" s="123" t="str">
        <f t="shared" si="2"/>
        <v>DIJAMANTSKA</v>
      </c>
      <c r="G21" s="102" t="s">
        <v>2166</v>
      </c>
      <c r="H21" s="110" t="str">
        <f t="shared" si="1"/>
        <v xml:space="preserve"> </v>
      </c>
      <c r="I21" s="55"/>
    </row>
    <row r="22" spans="1:9" ht="30" customHeight="1" thickBot="1" x14ac:dyDescent="0.4">
      <c r="A22" s="73" t="s">
        <v>1331</v>
      </c>
      <c r="B22" s="21" t="s">
        <v>219</v>
      </c>
      <c r="C22" s="20">
        <v>30000</v>
      </c>
      <c r="D22" s="2">
        <v>30000</v>
      </c>
      <c r="E22" s="48">
        <v>300</v>
      </c>
      <c r="F22" s="123" t="str">
        <f t="shared" si="2"/>
        <v>DIJAMANTSKA</v>
      </c>
      <c r="G22" s="102" t="s">
        <v>2166</v>
      </c>
      <c r="H22" s="110" t="str">
        <f t="shared" si="1"/>
        <v xml:space="preserve"> </v>
      </c>
      <c r="I22" s="55"/>
    </row>
    <row r="23" spans="1:9" ht="30" customHeight="1" thickBot="1" x14ac:dyDescent="0.4">
      <c r="A23" s="71" t="s">
        <v>1332</v>
      </c>
      <c r="B23" s="21" t="s">
        <v>28</v>
      </c>
      <c r="C23" s="24">
        <v>3720</v>
      </c>
      <c r="D23" s="3">
        <v>3720</v>
      </c>
      <c r="E23" s="91">
        <v>31</v>
      </c>
      <c r="F23" s="123" t="str">
        <f t="shared" si="2"/>
        <v>PLATINASTA</v>
      </c>
      <c r="G23" s="91">
        <v>31</v>
      </c>
      <c r="H23" s="110" t="str">
        <f t="shared" si="1"/>
        <v>PLATINASTA</v>
      </c>
      <c r="I23" s="55"/>
    </row>
    <row r="24" spans="1:9" ht="30" customHeight="1" thickBot="1" x14ac:dyDescent="0.4">
      <c r="A24" s="73" t="s">
        <v>1333</v>
      </c>
      <c r="B24" s="21" t="s">
        <v>29</v>
      </c>
      <c r="C24" s="20">
        <v>1000</v>
      </c>
      <c r="D24" s="2">
        <v>1000</v>
      </c>
      <c r="E24" s="10" t="s">
        <v>1559</v>
      </c>
      <c r="F24" s="123" t="str">
        <f t="shared" si="2"/>
        <v xml:space="preserve"> </v>
      </c>
      <c r="G24" s="102" t="s">
        <v>2166</v>
      </c>
      <c r="H24" s="110" t="str">
        <f t="shared" si="1"/>
        <v xml:space="preserve"> </v>
      </c>
      <c r="I24" s="59"/>
    </row>
    <row r="25" spans="1:9" ht="30" customHeight="1" thickBot="1" x14ac:dyDescent="0.4">
      <c r="A25" s="73" t="s">
        <v>1335</v>
      </c>
      <c r="B25" s="21" t="s">
        <v>31</v>
      </c>
      <c r="C25" s="20">
        <v>120</v>
      </c>
      <c r="D25" s="2">
        <v>120</v>
      </c>
      <c r="E25" s="48">
        <v>11</v>
      </c>
      <c r="F25" s="123" t="str">
        <f t="shared" si="2"/>
        <v>DIJAMANTSKA</v>
      </c>
      <c r="G25" s="102" t="s">
        <v>2166</v>
      </c>
      <c r="H25" s="110" t="str">
        <f t="shared" si="1"/>
        <v xml:space="preserve"> </v>
      </c>
      <c r="I25" s="55"/>
    </row>
    <row r="26" spans="1:9" ht="30" customHeight="1" thickBot="1" x14ac:dyDescent="0.4">
      <c r="A26" s="73" t="s">
        <v>33</v>
      </c>
      <c r="B26" s="21" t="s">
        <v>34</v>
      </c>
      <c r="C26" s="20">
        <v>1000</v>
      </c>
      <c r="D26" s="2">
        <v>1000</v>
      </c>
      <c r="E26" s="10" t="s">
        <v>1580</v>
      </c>
      <c r="F26" s="123" t="str">
        <f t="shared" si="2"/>
        <v xml:space="preserve"> </v>
      </c>
      <c r="G26" s="102" t="s">
        <v>2166</v>
      </c>
      <c r="H26" s="110" t="str">
        <f t="shared" si="1"/>
        <v xml:space="preserve"> </v>
      </c>
      <c r="I26" s="59"/>
    </row>
    <row r="27" spans="1:9" ht="30" customHeight="1" thickBot="1" x14ac:dyDescent="0.4">
      <c r="A27" s="73" t="s">
        <v>1337</v>
      </c>
      <c r="B27" s="21" t="s">
        <v>35</v>
      </c>
      <c r="C27" s="20">
        <v>5400</v>
      </c>
      <c r="D27" s="2">
        <v>5400</v>
      </c>
      <c r="E27" s="91">
        <v>45</v>
      </c>
      <c r="F27" s="123" t="str">
        <f t="shared" si="2"/>
        <v>PLATINASTA</v>
      </c>
      <c r="G27" s="91">
        <v>45</v>
      </c>
      <c r="H27" s="110" t="str">
        <f t="shared" si="1"/>
        <v>PLATINASTA</v>
      </c>
      <c r="I27" s="55"/>
    </row>
    <row r="28" spans="1:9" ht="30" customHeight="1" thickBot="1" x14ac:dyDescent="0.4">
      <c r="A28" s="73" t="s">
        <v>1338</v>
      </c>
      <c r="B28" s="21" t="s">
        <v>36</v>
      </c>
      <c r="C28" s="20">
        <v>3200</v>
      </c>
      <c r="D28" s="2">
        <v>1500</v>
      </c>
      <c r="E28" s="91">
        <v>24</v>
      </c>
      <c r="F28" s="123" t="str">
        <f t="shared" si="2"/>
        <v>DIJAMANTSKA</v>
      </c>
      <c r="G28" s="91">
        <v>24</v>
      </c>
      <c r="H28" s="110" t="str">
        <f t="shared" si="1"/>
        <v>PLATINASTA</v>
      </c>
      <c r="I28" s="55"/>
    </row>
    <row r="29" spans="1:9" ht="30" customHeight="1" thickBot="1" x14ac:dyDescent="0.4">
      <c r="A29" s="73" t="s">
        <v>37</v>
      </c>
      <c r="B29" s="21" t="s">
        <v>38</v>
      </c>
      <c r="C29" s="20">
        <v>5000</v>
      </c>
      <c r="D29" s="2">
        <v>5000</v>
      </c>
      <c r="E29" s="10" t="s">
        <v>1558</v>
      </c>
      <c r="F29" s="123" t="str">
        <f t="shared" si="2"/>
        <v xml:space="preserve"> </v>
      </c>
      <c r="G29" s="102" t="s">
        <v>2166</v>
      </c>
      <c r="H29" s="110" t="str">
        <f t="shared" si="1"/>
        <v xml:space="preserve"> </v>
      </c>
      <c r="I29" s="59"/>
    </row>
    <row r="30" spans="1:9" ht="30" customHeight="1" thickBot="1" x14ac:dyDescent="0.4">
      <c r="A30" s="73" t="s">
        <v>1339</v>
      </c>
      <c r="B30" s="21" t="s">
        <v>39</v>
      </c>
      <c r="C30" s="20">
        <v>2400</v>
      </c>
      <c r="D30" s="2">
        <v>2400</v>
      </c>
      <c r="E30" s="91">
        <v>20</v>
      </c>
      <c r="F30" s="123" t="str">
        <f t="shared" si="2"/>
        <v>PLATINASTA</v>
      </c>
      <c r="G30" s="101">
        <v>20</v>
      </c>
      <c r="H30" s="110" t="str">
        <f t="shared" si="1"/>
        <v>PLATINASTA</v>
      </c>
      <c r="I30" s="55"/>
    </row>
    <row r="31" spans="1:9" ht="30" customHeight="1" thickBot="1" x14ac:dyDescent="0.4">
      <c r="A31" s="73" t="s">
        <v>1340</v>
      </c>
      <c r="B31" s="21" t="s">
        <v>28</v>
      </c>
      <c r="C31" s="20">
        <v>500</v>
      </c>
      <c r="D31" s="2">
        <v>500</v>
      </c>
      <c r="E31" s="48">
        <v>14</v>
      </c>
      <c r="F31" s="123" t="str">
        <f t="shared" si="2"/>
        <v>DIJAMANTSKA</v>
      </c>
      <c r="G31" s="172" t="s">
        <v>2166</v>
      </c>
      <c r="H31" s="110" t="str">
        <f t="shared" si="1"/>
        <v xml:space="preserve"> </v>
      </c>
      <c r="I31" s="55"/>
    </row>
    <row r="32" spans="1:9" ht="30" customHeight="1" thickBot="1" x14ac:dyDescent="0.4">
      <c r="A32" s="73" t="s">
        <v>1341</v>
      </c>
      <c r="B32" s="19" t="s">
        <v>9</v>
      </c>
      <c r="C32" s="20">
        <v>11500</v>
      </c>
      <c r="D32" s="2">
        <v>5000</v>
      </c>
      <c r="E32" s="48">
        <v>95</v>
      </c>
      <c r="F32" s="123" t="str">
        <f t="shared" si="2"/>
        <v>DIJAMANTSKA</v>
      </c>
      <c r="G32" s="102">
        <v>95</v>
      </c>
      <c r="H32" s="110" t="str">
        <f t="shared" si="1"/>
        <v>PLATINASTA</v>
      </c>
      <c r="I32" s="55"/>
    </row>
    <row r="33" spans="1:9" ht="30" customHeight="1" thickBot="1" x14ac:dyDescent="0.4">
      <c r="A33" s="73" t="s">
        <v>1342</v>
      </c>
      <c r="B33" s="21" t="s">
        <v>40</v>
      </c>
      <c r="C33" s="20">
        <v>7000</v>
      </c>
      <c r="D33" s="2">
        <v>7000</v>
      </c>
      <c r="E33" s="91">
        <v>55</v>
      </c>
      <c r="F33" s="123" t="str">
        <f t="shared" si="2"/>
        <v>PLATINASTA</v>
      </c>
      <c r="G33" s="101">
        <v>55</v>
      </c>
      <c r="H33" s="110" t="str">
        <f t="shared" si="1"/>
        <v>PLATINASTA</v>
      </c>
      <c r="I33" s="55"/>
    </row>
    <row r="34" spans="1:9" ht="30" customHeight="1" thickBot="1" x14ac:dyDescent="0.4">
      <c r="A34" s="73" t="s">
        <v>1343</v>
      </c>
      <c r="B34" s="19" t="s">
        <v>41</v>
      </c>
      <c r="C34" s="20">
        <v>2000</v>
      </c>
      <c r="D34" s="2">
        <v>2000</v>
      </c>
      <c r="E34" s="48">
        <v>20</v>
      </c>
      <c r="F34" s="123" t="str">
        <f t="shared" si="2"/>
        <v>DIJAMANTSKA</v>
      </c>
      <c r="G34" s="102" t="s">
        <v>2166</v>
      </c>
      <c r="H34" s="110" t="str">
        <f t="shared" si="1"/>
        <v xml:space="preserve"> </v>
      </c>
      <c r="I34" s="55"/>
    </row>
    <row r="35" spans="1:9" ht="30" customHeight="1" thickBot="1" x14ac:dyDescent="0.4">
      <c r="A35" s="73" t="s">
        <v>1344</v>
      </c>
      <c r="B35" s="21" t="s">
        <v>42</v>
      </c>
      <c r="C35" s="20">
        <v>1000</v>
      </c>
      <c r="D35" s="2">
        <v>1000</v>
      </c>
      <c r="E35" s="91">
        <v>7</v>
      </c>
      <c r="F35" s="123" t="str">
        <f t="shared" si="2"/>
        <v>PLATINASTA</v>
      </c>
      <c r="G35" s="91">
        <v>7</v>
      </c>
      <c r="H35" s="110" t="str">
        <f t="shared" si="1"/>
        <v>PLATINASTA</v>
      </c>
      <c r="I35" s="55"/>
    </row>
    <row r="36" spans="1:9" ht="30" customHeight="1" thickBot="1" x14ac:dyDescent="0.4">
      <c r="A36" s="73" t="s">
        <v>1345</v>
      </c>
      <c r="B36" s="21" t="s">
        <v>43</v>
      </c>
      <c r="C36" s="20">
        <v>1000</v>
      </c>
      <c r="D36" s="2">
        <v>1000</v>
      </c>
      <c r="E36" s="10" t="s">
        <v>1559</v>
      </c>
      <c r="F36" s="123" t="str">
        <f t="shared" si="2"/>
        <v xml:space="preserve"> </v>
      </c>
      <c r="G36" s="102" t="s">
        <v>2166</v>
      </c>
      <c r="H36" s="110" t="str">
        <f t="shared" si="1"/>
        <v xml:space="preserve"> </v>
      </c>
      <c r="I36" s="59"/>
    </row>
    <row r="37" spans="1:9" ht="30" customHeight="1" thickBot="1" x14ac:dyDescent="0.4">
      <c r="A37" s="73" t="s">
        <v>1346</v>
      </c>
      <c r="B37" s="21" t="s">
        <v>44</v>
      </c>
      <c r="C37" s="20">
        <v>13000</v>
      </c>
      <c r="D37" s="2">
        <v>13000</v>
      </c>
      <c r="E37" s="48">
        <v>110</v>
      </c>
      <c r="F37" s="123" t="str">
        <f t="shared" si="2"/>
        <v>DIJAMANTSKA</v>
      </c>
      <c r="G37" s="102" t="s">
        <v>2166</v>
      </c>
      <c r="H37" s="110" t="str">
        <f t="shared" si="1"/>
        <v xml:space="preserve"> </v>
      </c>
      <c r="I37" s="55"/>
    </row>
    <row r="38" spans="1:9" ht="30" customHeight="1" thickBot="1" x14ac:dyDescent="0.4">
      <c r="A38" s="73" t="s">
        <v>1347</v>
      </c>
      <c r="B38" s="21" t="s">
        <v>45</v>
      </c>
      <c r="C38" s="20">
        <v>1230</v>
      </c>
      <c r="D38" s="2">
        <v>1230</v>
      </c>
      <c r="E38" s="10" t="s">
        <v>1559</v>
      </c>
      <c r="F38" s="123" t="str">
        <f t="shared" si="2"/>
        <v xml:space="preserve"> </v>
      </c>
      <c r="G38" s="102" t="s">
        <v>2166</v>
      </c>
      <c r="H38" s="110" t="str">
        <f t="shared" si="1"/>
        <v xml:space="preserve"> </v>
      </c>
      <c r="I38" s="59"/>
    </row>
    <row r="39" spans="1:9" ht="30" customHeight="1" thickBot="1" x14ac:dyDescent="0.4">
      <c r="A39" s="73" t="s">
        <v>46</v>
      </c>
      <c r="B39" s="21" t="s">
        <v>47</v>
      </c>
      <c r="C39" s="20">
        <v>20000</v>
      </c>
      <c r="D39" s="2">
        <v>20000</v>
      </c>
      <c r="E39" s="10" t="s">
        <v>1558</v>
      </c>
      <c r="F39" s="123" t="str">
        <f t="shared" si="2"/>
        <v xml:space="preserve"> </v>
      </c>
      <c r="G39" s="102" t="s">
        <v>2166</v>
      </c>
      <c r="H39" s="110" t="str">
        <f t="shared" si="1"/>
        <v xml:space="preserve"> </v>
      </c>
      <c r="I39" s="59"/>
    </row>
    <row r="40" spans="1:9" ht="30" customHeight="1" thickBot="1" x14ac:dyDescent="0.4">
      <c r="A40" s="73" t="s">
        <v>48</v>
      </c>
      <c r="B40" s="19" t="s">
        <v>49</v>
      </c>
      <c r="C40" s="20">
        <v>500</v>
      </c>
      <c r="D40" s="2">
        <v>500</v>
      </c>
      <c r="E40" s="48">
        <v>200</v>
      </c>
      <c r="F40" s="123" t="str">
        <f t="shared" si="2"/>
        <v>DIJAMANTSKA</v>
      </c>
      <c r="G40" s="102" t="s">
        <v>2166</v>
      </c>
      <c r="H40" s="110" t="str">
        <f t="shared" si="1"/>
        <v xml:space="preserve"> </v>
      </c>
      <c r="I40" s="55"/>
    </row>
    <row r="41" spans="1:9" ht="30" customHeight="1" thickBot="1" x14ac:dyDescent="0.4">
      <c r="A41" s="73" t="s">
        <v>1348</v>
      </c>
      <c r="B41" s="19" t="s">
        <v>41</v>
      </c>
      <c r="C41" s="20">
        <v>5000</v>
      </c>
      <c r="D41" s="2">
        <v>5000</v>
      </c>
      <c r="E41" s="48">
        <v>30</v>
      </c>
      <c r="F41" s="123" t="str">
        <f t="shared" si="2"/>
        <v>PLATINASTA</v>
      </c>
      <c r="G41" s="102" t="s">
        <v>2166</v>
      </c>
      <c r="H41" s="110" t="str">
        <f t="shared" si="1"/>
        <v xml:space="preserve"> </v>
      </c>
      <c r="I41" s="55"/>
    </row>
    <row r="42" spans="1:9" ht="30" customHeight="1" thickBot="1" x14ac:dyDescent="0.4">
      <c r="A42" s="73" t="s">
        <v>1350</v>
      </c>
      <c r="B42" s="21" t="s">
        <v>50</v>
      </c>
      <c r="C42" s="20">
        <v>11160</v>
      </c>
      <c r="D42" s="2">
        <v>11160</v>
      </c>
      <c r="E42" s="48">
        <v>90</v>
      </c>
      <c r="F42" s="123" t="str">
        <f t="shared" si="2"/>
        <v>PLATINASTA</v>
      </c>
      <c r="G42" s="102" t="s">
        <v>2166</v>
      </c>
      <c r="H42" s="110" t="str">
        <f t="shared" si="1"/>
        <v xml:space="preserve"> </v>
      </c>
      <c r="I42" s="55"/>
    </row>
    <row r="43" spans="1:9" ht="30" customHeight="1" thickBot="1" x14ac:dyDescent="0.4">
      <c r="A43" s="52" t="s">
        <v>51</v>
      </c>
      <c r="B43" s="19" t="s">
        <v>52</v>
      </c>
      <c r="C43" s="20">
        <v>4000</v>
      </c>
      <c r="D43" s="2">
        <v>4000</v>
      </c>
      <c r="E43" s="48">
        <v>24</v>
      </c>
      <c r="F43" s="123" t="str">
        <f t="shared" si="2"/>
        <v>PLATINASTA</v>
      </c>
      <c r="G43" s="102" t="s">
        <v>2166</v>
      </c>
      <c r="H43" s="110" t="str">
        <f t="shared" si="1"/>
        <v xml:space="preserve"> </v>
      </c>
      <c r="I43" s="55"/>
    </row>
    <row r="44" spans="1:9" ht="30" customHeight="1" thickBot="1" x14ac:dyDescent="0.4">
      <c r="A44" s="52" t="s">
        <v>53</v>
      </c>
      <c r="B44" s="19" t="s">
        <v>6</v>
      </c>
      <c r="C44" s="20">
        <v>4000</v>
      </c>
      <c r="D44" s="2">
        <v>4000</v>
      </c>
      <c r="E44" s="48">
        <v>33</v>
      </c>
      <c r="F44" s="123" t="str">
        <f t="shared" si="2"/>
        <v>PLATINASTA</v>
      </c>
      <c r="G44" s="102" t="s">
        <v>2166</v>
      </c>
      <c r="H44" s="110" t="str">
        <f t="shared" si="1"/>
        <v xml:space="preserve"> </v>
      </c>
      <c r="I44" s="55"/>
    </row>
    <row r="45" spans="1:9" ht="30" customHeight="1" thickBot="1" x14ac:dyDescent="0.4">
      <c r="A45" s="52" t="s">
        <v>54</v>
      </c>
      <c r="B45" s="19" t="s">
        <v>2</v>
      </c>
      <c r="C45" s="20">
        <v>6000</v>
      </c>
      <c r="D45" s="2">
        <v>6000</v>
      </c>
      <c r="E45" s="91">
        <v>111</v>
      </c>
      <c r="F45" s="123" t="str">
        <f t="shared" si="2"/>
        <v>DIJAMANTSKA</v>
      </c>
      <c r="G45" s="91">
        <v>111</v>
      </c>
      <c r="H45" s="110" t="str">
        <f t="shared" si="1"/>
        <v>DIJAMANTSKA</v>
      </c>
      <c r="I45" s="55"/>
    </row>
    <row r="46" spans="1:9" ht="30" customHeight="1" thickBot="1" x14ac:dyDescent="0.4">
      <c r="A46" s="52" t="s">
        <v>1555</v>
      </c>
      <c r="B46" s="19" t="s">
        <v>55</v>
      </c>
      <c r="C46" s="20">
        <v>3000</v>
      </c>
      <c r="D46" s="2">
        <v>3000</v>
      </c>
      <c r="E46" s="91">
        <v>31</v>
      </c>
      <c r="F46" s="123" t="str">
        <f t="shared" si="2"/>
        <v>DIJAMANTSKA</v>
      </c>
      <c r="G46" s="91">
        <v>31</v>
      </c>
      <c r="H46" s="110" t="str">
        <f t="shared" si="1"/>
        <v>DIJAMANTSKA</v>
      </c>
      <c r="I46" s="55"/>
    </row>
    <row r="47" spans="1:9" ht="30" customHeight="1" thickBot="1" x14ac:dyDescent="0.4">
      <c r="A47" s="52" t="s">
        <v>57</v>
      </c>
      <c r="B47" s="19" t="s">
        <v>58</v>
      </c>
      <c r="C47" s="20">
        <v>1500</v>
      </c>
      <c r="D47" s="2">
        <v>1500</v>
      </c>
      <c r="E47" s="10" t="s">
        <v>1559</v>
      </c>
      <c r="F47" s="123" t="str">
        <f t="shared" si="2"/>
        <v xml:space="preserve"> </v>
      </c>
      <c r="G47" s="102" t="s">
        <v>2166</v>
      </c>
      <c r="H47" s="110" t="str">
        <f t="shared" si="1"/>
        <v xml:space="preserve"> </v>
      </c>
      <c r="I47" s="59"/>
    </row>
    <row r="48" spans="1:9" ht="30" customHeight="1" thickBot="1" x14ac:dyDescent="0.4">
      <c r="A48" s="52" t="s">
        <v>59</v>
      </c>
      <c r="B48" s="19" t="s">
        <v>26</v>
      </c>
      <c r="C48" s="20">
        <v>5000</v>
      </c>
      <c r="D48" s="2">
        <v>5000</v>
      </c>
      <c r="E48" s="10">
        <v>50</v>
      </c>
      <c r="F48" s="123" t="str">
        <f t="shared" si="2"/>
        <v>DIJAMANTSKA</v>
      </c>
      <c r="G48" s="102" t="s">
        <v>2166</v>
      </c>
      <c r="H48" s="110" t="str">
        <f t="shared" si="1"/>
        <v xml:space="preserve"> </v>
      </c>
      <c r="I48" s="59"/>
    </row>
    <row r="49" spans="1:9" ht="30" customHeight="1" thickBot="1" x14ac:dyDescent="0.4">
      <c r="A49" s="52" t="s">
        <v>60</v>
      </c>
      <c r="B49" s="19" t="s">
        <v>6</v>
      </c>
      <c r="C49" s="20">
        <v>3485</v>
      </c>
      <c r="D49" s="2">
        <v>3485</v>
      </c>
      <c r="E49" s="48">
        <v>35</v>
      </c>
      <c r="F49" s="123" t="str">
        <f t="shared" si="2"/>
        <v>DIJAMANTSKA</v>
      </c>
      <c r="G49" s="102" t="s">
        <v>2166</v>
      </c>
      <c r="H49" s="110" t="str">
        <f t="shared" si="1"/>
        <v xml:space="preserve"> </v>
      </c>
      <c r="I49" s="55"/>
    </row>
    <row r="50" spans="1:9" ht="30" customHeight="1" thickBot="1" x14ac:dyDescent="0.4">
      <c r="A50" s="52" t="s">
        <v>61</v>
      </c>
      <c r="B50" s="19" t="s">
        <v>62</v>
      </c>
      <c r="C50" s="20">
        <v>25200</v>
      </c>
      <c r="D50" s="2">
        <v>25200</v>
      </c>
      <c r="E50" s="10" t="s">
        <v>1558</v>
      </c>
      <c r="F50" s="123" t="str">
        <f t="shared" si="2"/>
        <v xml:space="preserve"> </v>
      </c>
      <c r="G50" s="102" t="s">
        <v>2166</v>
      </c>
      <c r="H50" s="110" t="str">
        <f t="shared" si="1"/>
        <v xml:space="preserve"> </v>
      </c>
      <c r="I50" s="59"/>
    </row>
    <row r="51" spans="1:9" ht="30" customHeight="1" thickBot="1" x14ac:dyDescent="0.4">
      <c r="A51" s="52" t="s">
        <v>63</v>
      </c>
      <c r="B51" s="19" t="s">
        <v>64</v>
      </c>
      <c r="C51" s="20">
        <v>62000</v>
      </c>
      <c r="D51" s="2">
        <v>50000</v>
      </c>
      <c r="E51" s="10" t="s">
        <v>1563</v>
      </c>
      <c r="F51" s="123" t="str">
        <f t="shared" si="2"/>
        <v xml:space="preserve"> </v>
      </c>
      <c r="G51" s="102" t="s">
        <v>2166</v>
      </c>
      <c r="H51" s="110" t="str">
        <f t="shared" si="1"/>
        <v xml:space="preserve"> </v>
      </c>
      <c r="I51" s="59"/>
    </row>
    <row r="52" spans="1:9" ht="30" customHeight="1" thickBot="1" x14ac:dyDescent="0.4">
      <c r="A52" s="52" t="s">
        <v>74</v>
      </c>
      <c r="B52" s="19" t="s">
        <v>75</v>
      </c>
      <c r="C52" s="20">
        <v>21360</v>
      </c>
      <c r="D52" s="2">
        <v>21360</v>
      </c>
      <c r="E52" s="48">
        <v>178</v>
      </c>
      <c r="F52" s="123" t="str">
        <f t="shared" si="2"/>
        <v>PLATINASTA</v>
      </c>
      <c r="G52" s="102" t="s">
        <v>2166</v>
      </c>
      <c r="H52" s="110" t="str">
        <f t="shared" si="1"/>
        <v xml:space="preserve"> </v>
      </c>
      <c r="I52" s="55"/>
    </row>
    <row r="53" spans="1:9" ht="30" customHeight="1" thickBot="1" x14ac:dyDescent="0.4">
      <c r="A53" s="52" t="s">
        <v>76</v>
      </c>
      <c r="B53" s="19" t="s">
        <v>55</v>
      </c>
      <c r="C53" s="20">
        <v>300</v>
      </c>
      <c r="D53" s="2">
        <v>300</v>
      </c>
      <c r="E53" s="48">
        <v>30</v>
      </c>
      <c r="F53" s="123" t="str">
        <f t="shared" si="2"/>
        <v>DIJAMANTSKA</v>
      </c>
      <c r="G53" s="102" t="s">
        <v>2166</v>
      </c>
      <c r="H53" s="110" t="str">
        <f t="shared" si="1"/>
        <v xml:space="preserve"> </v>
      </c>
      <c r="I53" s="55"/>
    </row>
    <row r="54" spans="1:9" ht="30" customHeight="1" thickBot="1" x14ac:dyDescent="0.4">
      <c r="A54" s="52" t="s">
        <v>77</v>
      </c>
      <c r="B54" s="19" t="s">
        <v>78</v>
      </c>
      <c r="C54" s="20">
        <v>9600</v>
      </c>
      <c r="D54" s="2">
        <v>9600</v>
      </c>
      <c r="E54" s="91">
        <v>80</v>
      </c>
      <c r="F54" s="123" t="str">
        <f t="shared" si="2"/>
        <v>PLATINASTA</v>
      </c>
      <c r="G54" s="91">
        <v>80</v>
      </c>
      <c r="H54" s="110" t="str">
        <f t="shared" si="1"/>
        <v>PLATINASTA</v>
      </c>
      <c r="I54" s="55"/>
    </row>
    <row r="55" spans="1:9" ht="30" customHeight="1" thickBot="1" x14ac:dyDescent="0.4">
      <c r="A55" s="52" t="s">
        <v>81</v>
      </c>
      <c r="B55" s="19" t="s">
        <v>32</v>
      </c>
      <c r="C55" s="20">
        <v>14500</v>
      </c>
      <c r="D55" s="2">
        <v>14500</v>
      </c>
      <c r="E55" s="48">
        <v>120</v>
      </c>
      <c r="F55" s="123" t="str">
        <f t="shared" si="2"/>
        <v>PLATINASTA</v>
      </c>
      <c r="G55" s="102" t="s">
        <v>2166</v>
      </c>
      <c r="H55" s="110" t="str">
        <f t="shared" si="1"/>
        <v xml:space="preserve"> </v>
      </c>
      <c r="I55" s="55"/>
    </row>
    <row r="56" spans="1:9" ht="30" customHeight="1" thickBot="1" x14ac:dyDescent="0.4">
      <c r="A56" s="52" t="s">
        <v>82</v>
      </c>
      <c r="B56" s="19" t="s">
        <v>70</v>
      </c>
      <c r="C56" s="20">
        <v>6840</v>
      </c>
      <c r="D56" s="2">
        <v>6840</v>
      </c>
      <c r="E56" s="48">
        <v>60</v>
      </c>
      <c r="F56" s="123" t="str">
        <f t="shared" si="2"/>
        <v>DIJAMANTSKA</v>
      </c>
      <c r="G56" s="102" t="s">
        <v>2166</v>
      </c>
      <c r="H56" s="110" t="str">
        <f t="shared" si="1"/>
        <v xml:space="preserve"> </v>
      </c>
      <c r="I56" s="55"/>
    </row>
    <row r="57" spans="1:9" ht="30" customHeight="1" thickBot="1" x14ac:dyDescent="0.4">
      <c r="A57" s="52" t="s">
        <v>84</v>
      </c>
      <c r="B57" s="19" t="s">
        <v>26</v>
      </c>
      <c r="C57" s="20">
        <v>1000</v>
      </c>
      <c r="D57" s="2">
        <v>1000</v>
      </c>
      <c r="E57" s="48">
        <v>6</v>
      </c>
      <c r="F57" s="123" t="str">
        <f t="shared" si="2"/>
        <v>PLATINASTA</v>
      </c>
      <c r="G57" s="102" t="s">
        <v>2166</v>
      </c>
      <c r="H57" s="110" t="str">
        <f t="shared" si="1"/>
        <v xml:space="preserve"> </v>
      </c>
      <c r="I57" s="55"/>
    </row>
    <row r="58" spans="1:9" ht="30" customHeight="1" thickBot="1" x14ac:dyDescent="0.4">
      <c r="A58" s="52" t="s">
        <v>85</v>
      </c>
      <c r="B58" s="19" t="s">
        <v>86</v>
      </c>
      <c r="C58" s="20">
        <v>24500</v>
      </c>
      <c r="D58" s="2">
        <v>500</v>
      </c>
      <c r="E58" s="91">
        <v>99</v>
      </c>
      <c r="F58" s="123" t="str">
        <f t="shared" si="2"/>
        <v>DIJAMANTSKA</v>
      </c>
      <c r="G58" s="101">
        <v>35</v>
      </c>
      <c r="H58" s="110" t="str">
        <f t="shared" si="1"/>
        <v>PLATINASTA PLUS</v>
      </c>
      <c r="I58" s="55"/>
    </row>
    <row r="59" spans="1:9" ht="30" customHeight="1" thickBot="1" x14ac:dyDescent="0.4">
      <c r="A59" s="52" t="s">
        <v>87</v>
      </c>
      <c r="B59" s="22" t="s">
        <v>88</v>
      </c>
      <c r="C59" s="20">
        <v>3000</v>
      </c>
      <c r="D59" s="2">
        <v>3000</v>
      </c>
      <c r="E59" s="48">
        <v>107</v>
      </c>
      <c r="F59" s="123" t="str">
        <f t="shared" si="2"/>
        <v>DIJAMANTSKA</v>
      </c>
      <c r="G59" s="102" t="s">
        <v>2166</v>
      </c>
      <c r="H59" s="110" t="str">
        <f t="shared" si="1"/>
        <v xml:space="preserve"> </v>
      </c>
      <c r="I59" s="55"/>
    </row>
    <row r="60" spans="1:9" ht="30" customHeight="1" thickBot="1" x14ac:dyDescent="0.4">
      <c r="A60" s="52" t="s">
        <v>91</v>
      </c>
      <c r="B60" s="19" t="s">
        <v>1587</v>
      </c>
      <c r="C60" s="20">
        <v>1000</v>
      </c>
      <c r="D60" s="2">
        <v>1000</v>
      </c>
      <c r="E60" s="48">
        <v>40</v>
      </c>
      <c r="F60" s="123" t="str">
        <f t="shared" si="2"/>
        <v>DIJAMANTSKA</v>
      </c>
      <c r="G60" s="102" t="s">
        <v>2166</v>
      </c>
      <c r="H60" s="110" t="str">
        <f t="shared" si="1"/>
        <v xml:space="preserve"> </v>
      </c>
      <c r="I60" s="55"/>
    </row>
    <row r="61" spans="1:9" ht="30" customHeight="1" thickBot="1" x14ac:dyDescent="0.4">
      <c r="A61" s="52" t="s">
        <v>93</v>
      </c>
      <c r="B61" s="19" t="s">
        <v>6</v>
      </c>
      <c r="C61" s="20">
        <v>3800</v>
      </c>
      <c r="D61" s="2">
        <v>3800</v>
      </c>
      <c r="E61" s="48">
        <v>31</v>
      </c>
      <c r="F61" s="123" t="str">
        <f t="shared" si="2"/>
        <v>PLATINASTA</v>
      </c>
      <c r="G61" s="102" t="s">
        <v>2166</v>
      </c>
      <c r="H61" s="110" t="str">
        <f t="shared" si="1"/>
        <v xml:space="preserve"> </v>
      </c>
      <c r="I61" s="55"/>
    </row>
    <row r="62" spans="1:9" ht="30" customHeight="1" thickBot="1" x14ac:dyDescent="0.4">
      <c r="A62" s="52" t="s">
        <v>94</v>
      </c>
      <c r="B62" s="19" t="s">
        <v>95</v>
      </c>
      <c r="C62" s="20">
        <v>2255</v>
      </c>
      <c r="D62" s="2">
        <v>2255</v>
      </c>
      <c r="E62" s="48">
        <v>10</v>
      </c>
      <c r="F62" s="123" t="str">
        <f t="shared" si="2"/>
        <v>PLATINASTA</v>
      </c>
      <c r="G62" s="102" t="s">
        <v>2166</v>
      </c>
      <c r="H62" s="110" t="str">
        <f t="shared" si="1"/>
        <v xml:space="preserve"> </v>
      </c>
      <c r="I62" s="55"/>
    </row>
    <row r="63" spans="1:9" ht="30" customHeight="1" thickBot="1" x14ac:dyDescent="0.4">
      <c r="A63" s="52" t="s">
        <v>96</v>
      </c>
      <c r="B63" s="19" t="s">
        <v>97</v>
      </c>
      <c r="C63" s="20">
        <v>4200</v>
      </c>
      <c r="D63" s="2">
        <v>4200</v>
      </c>
      <c r="E63" s="48">
        <v>35</v>
      </c>
      <c r="F63" s="123" t="str">
        <f t="shared" si="2"/>
        <v>PLATINASTA</v>
      </c>
      <c r="G63" s="102" t="s">
        <v>2166</v>
      </c>
      <c r="H63" s="110" t="str">
        <f t="shared" si="1"/>
        <v xml:space="preserve"> </v>
      </c>
      <c r="I63" s="55"/>
    </row>
    <row r="64" spans="1:9" ht="30" customHeight="1" thickBot="1" x14ac:dyDescent="0.4">
      <c r="A64" s="52" t="s">
        <v>98</v>
      </c>
      <c r="B64" s="19" t="s">
        <v>99</v>
      </c>
      <c r="C64" s="20">
        <v>3000</v>
      </c>
      <c r="D64" s="2">
        <v>3000</v>
      </c>
      <c r="E64" s="48">
        <v>28</v>
      </c>
      <c r="F64" s="123" t="str">
        <f t="shared" si="2"/>
        <v>DIJAMANTSKA</v>
      </c>
      <c r="G64" s="102" t="s">
        <v>2166</v>
      </c>
      <c r="H64" s="110" t="str">
        <f t="shared" si="1"/>
        <v xml:space="preserve"> </v>
      </c>
      <c r="I64" s="55"/>
    </row>
    <row r="65" spans="1:9" ht="30" customHeight="1" thickBot="1" x14ac:dyDescent="0.4">
      <c r="A65" s="52" t="s">
        <v>100</v>
      </c>
      <c r="B65" s="19" t="s">
        <v>101</v>
      </c>
      <c r="C65" s="20">
        <v>8160</v>
      </c>
      <c r="D65" s="2">
        <v>8160</v>
      </c>
      <c r="E65" s="48">
        <v>70</v>
      </c>
      <c r="F65" s="123" t="str">
        <f t="shared" si="2"/>
        <v>DIJAMANTSKA</v>
      </c>
      <c r="G65" s="102" t="s">
        <v>2166</v>
      </c>
      <c r="H65" s="110" t="str">
        <f t="shared" si="1"/>
        <v xml:space="preserve"> </v>
      </c>
      <c r="I65" s="55"/>
    </row>
    <row r="66" spans="1:9" ht="30" customHeight="1" thickBot="1" x14ac:dyDescent="0.4">
      <c r="A66" s="52" t="s">
        <v>102</v>
      </c>
      <c r="B66" s="22" t="s">
        <v>103</v>
      </c>
      <c r="C66" s="20">
        <v>5000</v>
      </c>
      <c r="D66" s="2">
        <v>5000</v>
      </c>
      <c r="E66" s="48">
        <v>105</v>
      </c>
      <c r="F66" s="123" t="str">
        <f t="shared" si="2"/>
        <v>DIJAMANTSKA</v>
      </c>
      <c r="G66" s="102" t="s">
        <v>2166</v>
      </c>
      <c r="H66" s="110" t="str">
        <f t="shared" ref="H66:H129" si="3">IFERROR(IF(OR((D66-6000)/E66&gt;=120,(C66-6000)/G66&gt;=120),"PLATINASTA PLUS",IF(AND((C66/G66&gt;=120),C66&lt;(G66*120+6000)),"PLATINASTA","DIJAMANTSKA"))," ")</f>
        <v xml:space="preserve"> </v>
      </c>
      <c r="I66" s="55"/>
    </row>
    <row r="67" spans="1:9" ht="30" customHeight="1" thickBot="1" x14ac:dyDescent="0.4">
      <c r="A67" s="52" t="s">
        <v>106</v>
      </c>
      <c r="B67" s="19" t="s">
        <v>49</v>
      </c>
      <c r="C67" s="20">
        <v>1000</v>
      </c>
      <c r="D67" s="2">
        <v>1000</v>
      </c>
      <c r="E67" s="48">
        <v>30</v>
      </c>
      <c r="F67" s="123" t="str">
        <f t="shared" si="2"/>
        <v>DIJAMANTSKA</v>
      </c>
      <c r="G67" s="102" t="s">
        <v>2166</v>
      </c>
      <c r="H67" s="110" t="str">
        <f t="shared" si="3"/>
        <v xml:space="preserve"> </v>
      </c>
      <c r="I67" s="55"/>
    </row>
    <row r="68" spans="1:9" ht="30" customHeight="1" thickBot="1" x14ac:dyDescent="0.4">
      <c r="A68" s="52" t="s">
        <v>111</v>
      </c>
      <c r="B68" s="19" t="s">
        <v>6</v>
      </c>
      <c r="C68" s="20">
        <v>4080</v>
      </c>
      <c r="D68" s="2">
        <v>4080</v>
      </c>
      <c r="E68" s="48">
        <v>45</v>
      </c>
      <c r="F68" s="123" t="str">
        <f t="shared" si="2"/>
        <v>DIJAMANTSKA</v>
      </c>
      <c r="G68" s="102" t="s">
        <v>2166</v>
      </c>
      <c r="H68" s="110" t="str">
        <f t="shared" si="3"/>
        <v xml:space="preserve"> </v>
      </c>
      <c r="I68" s="55"/>
    </row>
    <row r="69" spans="1:9" ht="30" customHeight="1" thickBot="1" x14ac:dyDescent="0.4">
      <c r="A69" s="52" t="s">
        <v>112</v>
      </c>
      <c r="B69" s="19" t="s">
        <v>29</v>
      </c>
      <c r="C69" s="20">
        <v>7200</v>
      </c>
      <c r="D69" s="2">
        <v>7200</v>
      </c>
      <c r="E69" s="10" t="s">
        <v>1559</v>
      </c>
      <c r="F69" s="123" t="str">
        <f t="shared" si="2"/>
        <v xml:space="preserve"> </v>
      </c>
      <c r="G69" s="102" t="s">
        <v>2166</v>
      </c>
      <c r="H69" s="110" t="str">
        <f t="shared" si="3"/>
        <v xml:space="preserve"> </v>
      </c>
      <c r="I69" s="59"/>
    </row>
    <row r="70" spans="1:9" ht="30" customHeight="1" thickBot="1" x14ac:dyDescent="0.4">
      <c r="A70" s="52" t="s">
        <v>114</v>
      </c>
      <c r="B70" s="19" t="s">
        <v>115</v>
      </c>
      <c r="C70" s="20">
        <v>1500</v>
      </c>
      <c r="D70" s="2">
        <v>1500</v>
      </c>
      <c r="E70" s="48">
        <v>30</v>
      </c>
      <c r="F70" s="123" t="str">
        <f t="shared" si="2"/>
        <v>DIJAMANTSKA</v>
      </c>
      <c r="G70" s="102" t="s">
        <v>2166</v>
      </c>
      <c r="H70" s="110" t="str">
        <f t="shared" si="3"/>
        <v xml:space="preserve"> </v>
      </c>
      <c r="I70" s="55"/>
    </row>
    <row r="71" spans="1:9" ht="30" customHeight="1" thickBot="1" x14ac:dyDescent="0.4">
      <c r="A71" s="52" t="s">
        <v>116</v>
      </c>
      <c r="B71" s="19" t="s">
        <v>80</v>
      </c>
      <c r="C71" s="20">
        <v>42000</v>
      </c>
      <c r="D71" s="2">
        <v>42000</v>
      </c>
      <c r="E71" s="48">
        <v>400</v>
      </c>
      <c r="F71" s="123" t="str">
        <f t="shared" si="2"/>
        <v>DIJAMANTSKA</v>
      </c>
      <c r="G71" s="102" t="s">
        <v>2166</v>
      </c>
      <c r="H71" s="110" t="str">
        <f t="shared" si="3"/>
        <v xml:space="preserve"> </v>
      </c>
      <c r="I71" s="55"/>
    </row>
    <row r="72" spans="1:9" ht="30" customHeight="1" thickBot="1" x14ac:dyDescent="0.4">
      <c r="A72" s="52" t="s">
        <v>118</v>
      </c>
      <c r="B72" s="19" t="s">
        <v>26</v>
      </c>
      <c r="C72" s="20">
        <v>1750</v>
      </c>
      <c r="D72" s="2">
        <v>1750</v>
      </c>
      <c r="E72" s="10" t="s">
        <v>1563</v>
      </c>
      <c r="F72" s="123" t="str">
        <f t="shared" si="2"/>
        <v xml:space="preserve"> </v>
      </c>
      <c r="G72" s="102" t="s">
        <v>2166</v>
      </c>
      <c r="H72" s="110" t="str">
        <f t="shared" si="3"/>
        <v xml:space="preserve"> </v>
      </c>
      <c r="I72" s="59"/>
    </row>
    <row r="73" spans="1:9" ht="30" customHeight="1" thickBot="1" x14ac:dyDescent="0.4">
      <c r="A73" s="52" t="s">
        <v>119</v>
      </c>
      <c r="B73" s="19" t="s">
        <v>32</v>
      </c>
      <c r="C73" s="20">
        <v>10000</v>
      </c>
      <c r="D73" s="2">
        <v>10000</v>
      </c>
      <c r="E73" s="48">
        <v>94</v>
      </c>
      <c r="F73" s="123" t="str">
        <f t="shared" si="2"/>
        <v>DIJAMANTSKA</v>
      </c>
      <c r="G73" s="102" t="s">
        <v>2166</v>
      </c>
      <c r="H73" s="110" t="str">
        <f t="shared" si="3"/>
        <v xml:space="preserve"> </v>
      </c>
      <c r="I73" s="55"/>
    </row>
    <row r="74" spans="1:9" ht="30" customHeight="1" thickBot="1" x14ac:dyDescent="0.4">
      <c r="A74" s="52" t="s">
        <v>123</v>
      </c>
      <c r="B74" s="19" t="s">
        <v>11</v>
      </c>
      <c r="C74" s="20">
        <v>3000</v>
      </c>
      <c r="D74" s="2">
        <v>3000</v>
      </c>
      <c r="E74" s="91">
        <v>22</v>
      </c>
      <c r="F74" s="123" t="str">
        <f t="shared" si="2"/>
        <v>PLATINASTA</v>
      </c>
      <c r="G74" s="101">
        <v>22</v>
      </c>
      <c r="H74" s="110" t="str">
        <f t="shared" si="3"/>
        <v>PLATINASTA</v>
      </c>
      <c r="I74" s="55"/>
    </row>
    <row r="75" spans="1:9" ht="30" customHeight="1" thickBot="1" x14ac:dyDescent="0.4">
      <c r="A75" s="52" t="s">
        <v>126</v>
      </c>
      <c r="B75" s="19" t="s">
        <v>127</v>
      </c>
      <c r="C75" s="20">
        <v>1000</v>
      </c>
      <c r="D75" s="2">
        <v>1000</v>
      </c>
      <c r="E75" s="10" t="s">
        <v>1563</v>
      </c>
      <c r="F75" s="123" t="str">
        <f t="shared" ref="F75:F138" si="4">IFERROR(IF(D75/E75&gt;=120,"PLATINASTA","DIJAMANTSKA")," ")</f>
        <v xml:space="preserve"> </v>
      </c>
      <c r="G75" s="102" t="s">
        <v>2166</v>
      </c>
      <c r="H75" s="110" t="str">
        <f t="shared" si="3"/>
        <v xml:space="preserve"> </v>
      </c>
      <c r="I75" s="59"/>
    </row>
    <row r="76" spans="1:9" ht="30" customHeight="1" thickBot="1" x14ac:dyDescent="0.4">
      <c r="A76" s="52" t="s">
        <v>129</v>
      </c>
      <c r="B76" s="19" t="s">
        <v>44</v>
      </c>
      <c r="C76" s="20">
        <v>5000</v>
      </c>
      <c r="D76" s="2">
        <v>5000</v>
      </c>
      <c r="E76" s="48">
        <v>80</v>
      </c>
      <c r="F76" s="123" t="str">
        <f t="shared" si="4"/>
        <v>DIJAMANTSKA</v>
      </c>
      <c r="G76" s="102" t="s">
        <v>2166</v>
      </c>
      <c r="H76" s="110" t="str">
        <f t="shared" si="3"/>
        <v xml:space="preserve"> </v>
      </c>
      <c r="I76" s="55"/>
    </row>
    <row r="77" spans="1:9" ht="30" customHeight="1" thickBot="1" x14ac:dyDescent="0.4">
      <c r="A77" s="52" t="s">
        <v>130</v>
      </c>
      <c r="B77" s="19" t="s">
        <v>131</v>
      </c>
      <c r="C77" s="20">
        <v>15000</v>
      </c>
      <c r="D77" s="2">
        <v>15000</v>
      </c>
      <c r="E77" s="91">
        <v>120</v>
      </c>
      <c r="F77" s="123" t="str">
        <f t="shared" si="4"/>
        <v>PLATINASTA</v>
      </c>
      <c r="G77" s="91">
        <v>120</v>
      </c>
      <c r="H77" s="110" t="str">
        <f t="shared" si="3"/>
        <v>PLATINASTA</v>
      </c>
      <c r="I77" s="55"/>
    </row>
    <row r="78" spans="1:9" ht="30" customHeight="1" thickBot="1" x14ac:dyDescent="0.4">
      <c r="A78" s="52" t="s">
        <v>132</v>
      </c>
      <c r="B78" s="19" t="s">
        <v>133</v>
      </c>
      <c r="C78" s="20">
        <v>10000</v>
      </c>
      <c r="D78" s="2">
        <v>2000</v>
      </c>
      <c r="E78" s="91">
        <v>82</v>
      </c>
      <c r="F78" s="123" t="str">
        <f t="shared" si="4"/>
        <v>DIJAMANTSKA</v>
      </c>
      <c r="G78" s="91">
        <v>82</v>
      </c>
      <c r="H78" s="110" t="str">
        <f t="shared" si="3"/>
        <v>PLATINASTA</v>
      </c>
      <c r="I78" s="55"/>
    </row>
    <row r="79" spans="1:9" ht="30" customHeight="1" thickBot="1" x14ac:dyDescent="0.4">
      <c r="A79" s="52" t="s">
        <v>135</v>
      </c>
      <c r="B79" s="19" t="s">
        <v>136</v>
      </c>
      <c r="C79" s="20">
        <v>2640</v>
      </c>
      <c r="D79" s="2">
        <v>2640</v>
      </c>
      <c r="E79" s="10" t="s">
        <v>1559</v>
      </c>
      <c r="F79" s="123" t="str">
        <f t="shared" si="4"/>
        <v xml:space="preserve"> </v>
      </c>
      <c r="G79" s="102" t="s">
        <v>2166</v>
      </c>
      <c r="H79" s="110" t="str">
        <f t="shared" si="3"/>
        <v xml:space="preserve"> </v>
      </c>
      <c r="I79" s="59"/>
    </row>
    <row r="80" spans="1:9" ht="30" customHeight="1" thickBot="1" x14ac:dyDescent="0.4">
      <c r="A80" s="52" t="s">
        <v>137</v>
      </c>
      <c r="B80" s="19" t="s">
        <v>138</v>
      </c>
      <c r="C80" s="20">
        <v>7000</v>
      </c>
      <c r="D80" s="2">
        <v>7000</v>
      </c>
      <c r="E80" s="48">
        <v>155</v>
      </c>
      <c r="F80" s="123" t="str">
        <f t="shared" si="4"/>
        <v>DIJAMANTSKA</v>
      </c>
      <c r="G80" s="102" t="s">
        <v>2166</v>
      </c>
      <c r="H80" s="110" t="str">
        <f t="shared" si="3"/>
        <v xml:space="preserve"> </v>
      </c>
      <c r="I80" s="55"/>
    </row>
    <row r="81" spans="1:9" ht="30" customHeight="1" thickBot="1" x14ac:dyDescent="0.4">
      <c r="A81" s="52" t="s">
        <v>1556</v>
      </c>
      <c r="B81" s="19" t="s">
        <v>140</v>
      </c>
      <c r="C81" s="20">
        <v>4000</v>
      </c>
      <c r="D81" s="2">
        <v>4000</v>
      </c>
      <c r="E81" s="48">
        <v>150</v>
      </c>
      <c r="F81" s="123" t="str">
        <f t="shared" si="4"/>
        <v>DIJAMANTSKA</v>
      </c>
      <c r="G81" s="102" t="s">
        <v>2166</v>
      </c>
      <c r="H81" s="110" t="str">
        <f t="shared" si="3"/>
        <v xml:space="preserve"> </v>
      </c>
      <c r="I81" s="55"/>
    </row>
    <row r="82" spans="1:9" ht="30" customHeight="1" thickBot="1" x14ac:dyDescent="0.4">
      <c r="A82" s="52" t="s">
        <v>141</v>
      </c>
      <c r="B82" s="19" t="s">
        <v>68</v>
      </c>
      <c r="C82" s="20">
        <v>6500</v>
      </c>
      <c r="D82" s="2">
        <v>6500</v>
      </c>
      <c r="E82" s="48">
        <v>60</v>
      </c>
      <c r="F82" s="123" t="str">
        <f t="shared" si="4"/>
        <v>DIJAMANTSKA</v>
      </c>
      <c r="G82" s="102" t="s">
        <v>2166</v>
      </c>
      <c r="H82" s="110" t="str">
        <f t="shared" si="3"/>
        <v xml:space="preserve"> </v>
      </c>
      <c r="I82" s="55"/>
    </row>
    <row r="83" spans="1:9" ht="30" customHeight="1" thickBot="1" x14ac:dyDescent="0.4">
      <c r="A83" s="52" t="s">
        <v>142</v>
      </c>
      <c r="B83" s="19" t="s">
        <v>26</v>
      </c>
      <c r="C83" s="20">
        <v>6600</v>
      </c>
      <c r="D83" s="2">
        <v>6600</v>
      </c>
      <c r="E83" s="48">
        <v>55</v>
      </c>
      <c r="F83" s="123" t="str">
        <f t="shared" si="4"/>
        <v>PLATINASTA</v>
      </c>
      <c r="G83" s="102" t="s">
        <v>2166</v>
      </c>
      <c r="H83" s="110" t="str">
        <f t="shared" si="3"/>
        <v xml:space="preserve"> </v>
      </c>
      <c r="I83" s="55"/>
    </row>
    <row r="84" spans="1:9" ht="30" customHeight="1" thickBot="1" x14ac:dyDescent="0.4">
      <c r="A84" s="52" t="s">
        <v>147</v>
      </c>
      <c r="B84" s="19" t="s">
        <v>95</v>
      </c>
      <c r="C84" s="20">
        <v>5000</v>
      </c>
      <c r="D84" s="2">
        <v>5000</v>
      </c>
      <c r="E84" s="48">
        <v>59</v>
      </c>
      <c r="F84" s="123" t="str">
        <f t="shared" si="4"/>
        <v>DIJAMANTSKA</v>
      </c>
      <c r="G84" s="102" t="s">
        <v>2166</v>
      </c>
      <c r="H84" s="110" t="str">
        <f t="shared" si="3"/>
        <v xml:space="preserve"> </v>
      </c>
      <c r="I84" s="55"/>
    </row>
    <row r="85" spans="1:9" ht="30" customHeight="1" thickBot="1" x14ac:dyDescent="0.4">
      <c r="A85" s="52" t="s">
        <v>148</v>
      </c>
      <c r="B85" s="22" t="s">
        <v>140</v>
      </c>
      <c r="C85" s="20">
        <v>500</v>
      </c>
      <c r="D85" s="2">
        <v>500</v>
      </c>
      <c r="E85" s="48">
        <v>25</v>
      </c>
      <c r="F85" s="123" t="str">
        <f t="shared" si="4"/>
        <v>DIJAMANTSKA</v>
      </c>
      <c r="G85" s="102" t="s">
        <v>2166</v>
      </c>
      <c r="H85" s="110" t="str">
        <f t="shared" si="3"/>
        <v xml:space="preserve"> </v>
      </c>
      <c r="I85" s="55"/>
    </row>
    <row r="86" spans="1:9" ht="30" customHeight="1" thickBot="1" x14ac:dyDescent="0.4">
      <c r="A86" s="51" t="s">
        <v>150</v>
      </c>
      <c r="B86" s="22" t="s">
        <v>136</v>
      </c>
      <c r="C86" s="24">
        <v>200</v>
      </c>
      <c r="D86" s="3">
        <v>200</v>
      </c>
      <c r="E86" s="10" t="s">
        <v>1559</v>
      </c>
      <c r="F86" s="123" t="str">
        <f t="shared" si="4"/>
        <v xml:space="preserve"> </v>
      </c>
      <c r="G86" s="102" t="s">
        <v>2166</v>
      </c>
      <c r="H86" s="110" t="str">
        <f t="shared" si="3"/>
        <v xml:space="preserve"> </v>
      </c>
      <c r="I86" s="59"/>
    </row>
    <row r="87" spans="1:9" ht="30" customHeight="1" thickBot="1" x14ac:dyDescent="0.4">
      <c r="A87" s="51" t="s">
        <v>153</v>
      </c>
      <c r="B87" s="19" t="s">
        <v>26</v>
      </c>
      <c r="C87" s="24">
        <v>1000</v>
      </c>
      <c r="D87" s="3">
        <v>1000</v>
      </c>
      <c r="E87" s="48">
        <v>75</v>
      </c>
      <c r="F87" s="123" t="str">
        <f t="shared" si="4"/>
        <v>DIJAMANTSKA</v>
      </c>
      <c r="G87" s="102" t="s">
        <v>2166</v>
      </c>
      <c r="H87" s="110" t="str">
        <f t="shared" si="3"/>
        <v xml:space="preserve"> </v>
      </c>
      <c r="I87" s="55"/>
    </row>
    <row r="88" spans="1:9" ht="30" customHeight="1" thickBot="1" x14ac:dyDescent="0.4">
      <c r="A88" s="51" t="s">
        <v>154</v>
      </c>
      <c r="B88" s="22" t="s">
        <v>30</v>
      </c>
      <c r="C88" s="24">
        <v>300</v>
      </c>
      <c r="D88" s="3">
        <v>300</v>
      </c>
      <c r="E88" s="48">
        <v>50</v>
      </c>
      <c r="F88" s="123" t="str">
        <f t="shared" si="4"/>
        <v>DIJAMANTSKA</v>
      </c>
      <c r="G88" s="102" t="s">
        <v>2166</v>
      </c>
      <c r="H88" s="110" t="str">
        <f t="shared" si="3"/>
        <v xml:space="preserve"> </v>
      </c>
      <c r="I88" s="55"/>
    </row>
    <row r="89" spans="1:9" ht="30" customHeight="1" thickBot="1" x14ac:dyDescent="0.4">
      <c r="A89" s="51" t="s">
        <v>155</v>
      </c>
      <c r="B89" s="22" t="s">
        <v>156</v>
      </c>
      <c r="C89" s="24">
        <v>300</v>
      </c>
      <c r="D89" s="3">
        <v>300</v>
      </c>
      <c r="E89" s="10" t="s">
        <v>1559</v>
      </c>
      <c r="F89" s="123" t="str">
        <f t="shared" si="4"/>
        <v xml:space="preserve"> </v>
      </c>
      <c r="G89" s="102" t="s">
        <v>2166</v>
      </c>
      <c r="H89" s="110" t="str">
        <f t="shared" si="3"/>
        <v xml:space="preserve"> </v>
      </c>
      <c r="I89" s="59"/>
    </row>
    <row r="90" spans="1:9" ht="30" customHeight="1" thickBot="1" x14ac:dyDescent="0.4">
      <c r="A90" s="51" t="s">
        <v>157</v>
      </c>
      <c r="B90" s="22" t="s">
        <v>156</v>
      </c>
      <c r="C90" s="24">
        <v>300</v>
      </c>
      <c r="D90" s="3">
        <v>300</v>
      </c>
      <c r="E90" s="10" t="s">
        <v>1559</v>
      </c>
      <c r="F90" s="123" t="str">
        <f t="shared" si="4"/>
        <v xml:space="preserve"> </v>
      </c>
      <c r="G90" s="102" t="s">
        <v>2166</v>
      </c>
      <c r="H90" s="110" t="str">
        <f t="shared" si="3"/>
        <v xml:space="preserve"> </v>
      </c>
      <c r="I90" s="59"/>
    </row>
    <row r="91" spans="1:9" ht="30" customHeight="1" thickBot="1" x14ac:dyDescent="0.4">
      <c r="A91" s="51" t="s">
        <v>158</v>
      </c>
      <c r="B91" s="22" t="s">
        <v>156</v>
      </c>
      <c r="C91" s="24">
        <v>300</v>
      </c>
      <c r="D91" s="3">
        <v>300</v>
      </c>
      <c r="E91" s="10" t="s">
        <v>1559</v>
      </c>
      <c r="F91" s="123" t="str">
        <f t="shared" si="4"/>
        <v xml:space="preserve"> </v>
      </c>
      <c r="G91" s="102" t="s">
        <v>2166</v>
      </c>
      <c r="H91" s="110" t="str">
        <f t="shared" si="3"/>
        <v xml:space="preserve"> </v>
      </c>
      <c r="I91" s="59"/>
    </row>
    <row r="92" spans="1:9" ht="30" customHeight="1" thickBot="1" x14ac:dyDescent="0.4">
      <c r="A92" s="51" t="s">
        <v>159</v>
      </c>
      <c r="B92" s="22" t="s">
        <v>160</v>
      </c>
      <c r="C92" s="24">
        <v>26640</v>
      </c>
      <c r="D92" s="3">
        <v>15000</v>
      </c>
      <c r="E92" s="91">
        <v>190</v>
      </c>
      <c r="F92" s="123" t="str">
        <f t="shared" si="4"/>
        <v>DIJAMANTSKA</v>
      </c>
      <c r="G92" s="101">
        <v>222</v>
      </c>
      <c r="H92" s="110" t="str">
        <f t="shared" si="3"/>
        <v>PLATINASTA</v>
      </c>
      <c r="I92" s="55"/>
    </row>
    <row r="93" spans="1:9" ht="30" customHeight="1" thickBot="1" x14ac:dyDescent="0.4">
      <c r="A93" s="51" t="s">
        <v>161</v>
      </c>
      <c r="B93" s="22" t="s">
        <v>162</v>
      </c>
      <c r="C93" s="24">
        <v>1000</v>
      </c>
      <c r="D93" s="3">
        <v>1000</v>
      </c>
      <c r="E93" s="10" t="s">
        <v>1559</v>
      </c>
      <c r="F93" s="123" t="str">
        <f t="shared" si="4"/>
        <v xml:space="preserve"> </v>
      </c>
      <c r="G93" s="102" t="s">
        <v>2166</v>
      </c>
      <c r="H93" s="110" t="str">
        <f t="shared" si="3"/>
        <v xml:space="preserve"> </v>
      </c>
      <c r="I93" s="132" t="s">
        <v>2115</v>
      </c>
    </row>
    <row r="94" spans="1:9" ht="30" customHeight="1" thickBot="1" x14ac:dyDescent="0.4">
      <c r="A94" s="51" t="s">
        <v>163</v>
      </c>
      <c r="B94" s="22" t="s">
        <v>353</v>
      </c>
      <c r="C94" s="24">
        <v>1000</v>
      </c>
      <c r="D94" s="3">
        <v>1000</v>
      </c>
      <c r="E94" s="91">
        <v>80</v>
      </c>
      <c r="F94" s="123" t="str">
        <f t="shared" si="4"/>
        <v>DIJAMANTSKA</v>
      </c>
      <c r="G94" s="91">
        <v>80</v>
      </c>
      <c r="H94" s="110" t="str">
        <f t="shared" si="3"/>
        <v>DIJAMANTSKA</v>
      </c>
      <c r="I94" s="55"/>
    </row>
    <row r="95" spans="1:9" ht="30" customHeight="1" thickBot="1" x14ac:dyDescent="0.4">
      <c r="A95" s="51" t="s">
        <v>164</v>
      </c>
      <c r="B95" s="22" t="s">
        <v>165</v>
      </c>
      <c r="C95" s="24">
        <v>3000</v>
      </c>
      <c r="D95" s="3">
        <v>3000</v>
      </c>
      <c r="E95" s="48">
        <v>100</v>
      </c>
      <c r="F95" s="123" t="str">
        <f t="shared" si="4"/>
        <v>DIJAMANTSKA</v>
      </c>
      <c r="G95" s="102" t="s">
        <v>2166</v>
      </c>
      <c r="H95" s="110" t="str">
        <f t="shared" si="3"/>
        <v xml:space="preserve"> </v>
      </c>
      <c r="I95" s="55"/>
    </row>
    <row r="96" spans="1:9" ht="30" customHeight="1" thickBot="1" x14ac:dyDescent="0.4">
      <c r="A96" s="51" t="s">
        <v>167</v>
      </c>
      <c r="B96" s="19" t="s">
        <v>26</v>
      </c>
      <c r="C96" s="24">
        <v>9000</v>
      </c>
      <c r="D96" s="3">
        <v>9000</v>
      </c>
      <c r="E96" s="91">
        <v>75</v>
      </c>
      <c r="F96" s="123" t="str">
        <f t="shared" si="4"/>
        <v>PLATINASTA</v>
      </c>
      <c r="G96" s="91">
        <v>75</v>
      </c>
      <c r="H96" s="110" t="str">
        <f t="shared" si="3"/>
        <v>PLATINASTA</v>
      </c>
      <c r="I96" s="55"/>
    </row>
    <row r="97" spans="1:9" ht="30" customHeight="1" thickBot="1" x14ac:dyDescent="0.4">
      <c r="A97" s="51" t="s">
        <v>168</v>
      </c>
      <c r="B97" s="22" t="s">
        <v>64</v>
      </c>
      <c r="C97" s="24">
        <v>5000</v>
      </c>
      <c r="D97" s="3">
        <v>5000</v>
      </c>
      <c r="E97" s="10" t="s">
        <v>1563</v>
      </c>
      <c r="F97" s="123" t="str">
        <f t="shared" si="4"/>
        <v xml:space="preserve"> </v>
      </c>
      <c r="G97" s="102" t="s">
        <v>2166</v>
      </c>
      <c r="H97" s="110" t="str">
        <f t="shared" si="3"/>
        <v xml:space="preserve"> </v>
      </c>
      <c r="I97" s="59"/>
    </row>
    <row r="98" spans="1:9" ht="30" customHeight="1" thickBot="1" x14ac:dyDescent="0.4">
      <c r="A98" s="51" t="s">
        <v>173</v>
      </c>
      <c r="B98" s="22" t="s">
        <v>174</v>
      </c>
      <c r="C98" s="24">
        <v>1000</v>
      </c>
      <c r="D98" s="3">
        <v>1000</v>
      </c>
      <c r="E98" s="48">
        <v>30</v>
      </c>
      <c r="F98" s="123" t="str">
        <f t="shared" si="4"/>
        <v>DIJAMANTSKA</v>
      </c>
      <c r="G98" s="102" t="s">
        <v>2166</v>
      </c>
      <c r="H98" s="110" t="str">
        <f t="shared" si="3"/>
        <v xml:space="preserve"> </v>
      </c>
      <c r="I98" s="55"/>
    </row>
    <row r="99" spans="1:9" ht="30" customHeight="1" thickBot="1" x14ac:dyDescent="0.4">
      <c r="A99" s="51" t="s">
        <v>177</v>
      </c>
      <c r="B99" s="22" t="s">
        <v>2</v>
      </c>
      <c r="C99" s="24">
        <v>1000</v>
      </c>
      <c r="D99" s="3">
        <v>1000</v>
      </c>
      <c r="E99" s="48">
        <v>21</v>
      </c>
      <c r="F99" s="123" t="str">
        <f t="shared" si="4"/>
        <v>DIJAMANTSKA</v>
      </c>
      <c r="G99" s="102" t="s">
        <v>2166</v>
      </c>
      <c r="H99" s="110" t="str">
        <f t="shared" si="3"/>
        <v xml:space="preserve"> </v>
      </c>
      <c r="I99" s="55"/>
    </row>
    <row r="100" spans="1:9" ht="30" customHeight="1" thickBot="1" x14ac:dyDescent="0.4">
      <c r="A100" s="51" t="s">
        <v>178</v>
      </c>
      <c r="B100" s="22" t="s">
        <v>179</v>
      </c>
      <c r="C100" s="24">
        <v>10920</v>
      </c>
      <c r="D100" s="3">
        <v>4920</v>
      </c>
      <c r="E100" s="91">
        <v>41</v>
      </c>
      <c r="F100" s="123" t="str">
        <f t="shared" si="4"/>
        <v>PLATINASTA</v>
      </c>
      <c r="G100" s="101">
        <v>41</v>
      </c>
      <c r="H100" s="110" t="str">
        <f t="shared" si="3"/>
        <v>PLATINASTA PLUS</v>
      </c>
      <c r="I100" s="55"/>
    </row>
    <row r="101" spans="1:9" ht="30" customHeight="1" thickBot="1" x14ac:dyDescent="0.4">
      <c r="A101" s="51" t="s">
        <v>180</v>
      </c>
      <c r="B101" s="22" t="s">
        <v>42</v>
      </c>
      <c r="C101" s="24">
        <v>3120</v>
      </c>
      <c r="D101" s="3">
        <v>3120</v>
      </c>
      <c r="E101" s="48">
        <v>26</v>
      </c>
      <c r="F101" s="123" t="str">
        <f t="shared" si="4"/>
        <v>PLATINASTA</v>
      </c>
      <c r="G101" s="102" t="s">
        <v>2166</v>
      </c>
      <c r="H101" s="110" t="str">
        <f t="shared" si="3"/>
        <v xml:space="preserve"> </v>
      </c>
      <c r="I101" s="55"/>
    </row>
    <row r="102" spans="1:9" ht="30" customHeight="1" thickBot="1" x14ac:dyDescent="0.4">
      <c r="A102" s="51" t="s">
        <v>181</v>
      </c>
      <c r="B102" s="22" t="s">
        <v>68</v>
      </c>
      <c r="C102" s="24">
        <v>7500</v>
      </c>
      <c r="D102" s="3">
        <v>7500</v>
      </c>
      <c r="E102" s="91">
        <v>62</v>
      </c>
      <c r="F102" s="123" t="str">
        <f t="shared" si="4"/>
        <v>PLATINASTA</v>
      </c>
      <c r="G102" s="91">
        <v>62</v>
      </c>
      <c r="H102" s="110" t="str">
        <f t="shared" si="3"/>
        <v>PLATINASTA</v>
      </c>
      <c r="I102" s="55"/>
    </row>
    <row r="103" spans="1:9" ht="30" customHeight="1" thickBot="1" x14ac:dyDescent="0.4">
      <c r="A103" s="51" t="s">
        <v>182</v>
      </c>
      <c r="B103" s="22" t="s">
        <v>6</v>
      </c>
      <c r="C103" s="24">
        <v>3000</v>
      </c>
      <c r="D103" s="3">
        <v>3000</v>
      </c>
      <c r="E103" s="48">
        <v>65</v>
      </c>
      <c r="F103" s="123" t="str">
        <f t="shared" si="4"/>
        <v>DIJAMANTSKA</v>
      </c>
      <c r="G103" s="102" t="s">
        <v>2166</v>
      </c>
      <c r="H103" s="110" t="str">
        <f t="shared" si="3"/>
        <v xml:space="preserve"> </v>
      </c>
      <c r="I103" s="55"/>
    </row>
    <row r="104" spans="1:9" ht="30" customHeight="1" thickBot="1" x14ac:dyDescent="0.4">
      <c r="A104" s="51" t="s">
        <v>183</v>
      </c>
      <c r="B104" s="23" t="s">
        <v>23</v>
      </c>
      <c r="C104" s="24">
        <v>5000</v>
      </c>
      <c r="D104" s="3">
        <v>5000</v>
      </c>
      <c r="E104" s="48">
        <v>150</v>
      </c>
      <c r="F104" s="123" t="str">
        <f t="shared" si="4"/>
        <v>DIJAMANTSKA</v>
      </c>
      <c r="G104" s="102" t="s">
        <v>2166</v>
      </c>
      <c r="H104" s="110" t="str">
        <f t="shared" si="3"/>
        <v xml:space="preserve"> </v>
      </c>
      <c r="I104" s="55"/>
    </row>
    <row r="105" spans="1:9" ht="30" customHeight="1" thickBot="1" x14ac:dyDescent="0.4">
      <c r="A105" s="51" t="s">
        <v>188</v>
      </c>
      <c r="B105" s="22" t="s">
        <v>189</v>
      </c>
      <c r="C105" s="24">
        <v>10000</v>
      </c>
      <c r="D105" s="3">
        <v>10000</v>
      </c>
      <c r="E105" s="48">
        <v>90</v>
      </c>
      <c r="F105" s="123" t="str">
        <f t="shared" si="4"/>
        <v>DIJAMANTSKA</v>
      </c>
      <c r="G105" s="102" t="s">
        <v>2166</v>
      </c>
      <c r="H105" s="110" t="str">
        <f t="shared" si="3"/>
        <v xml:space="preserve"> </v>
      </c>
      <c r="I105" s="55"/>
    </row>
    <row r="106" spans="1:9" ht="30" customHeight="1" thickBot="1" x14ac:dyDescent="0.4">
      <c r="A106" s="51" t="s">
        <v>190</v>
      </c>
      <c r="B106" s="22" t="s">
        <v>191</v>
      </c>
      <c r="C106" s="24">
        <v>10000</v>
      </c>
      <c r="D106" s="3">
        <v>10000</v>
      </c>
      <c r="E106" s="10" t="s">
        <v>1558</v>
      </c>
      <c r="F106" s="123" t="str">
        <f t="shared" si="4"/>
        <v xml:space="preserve"> </v>
      </c>
      <c r="G106" s="102" t="s">
        <v>2166</v>
      </c>
      <c r="H106" s="110" t="str">
        <f t="shared" si="3"/>
        <v xml:space="preserve"> </v>
      </c>
      <c r="I106" s="59"/>
    </row>
    <row r="107" spans="1:9" ht="30" customHeight="1" thickBot="1" x14ac:dyDescent="0.4">
      <c r="A107" s="51" t="s">
        <v>192</v>
      </c>
      <c r="B107" s="22" t="s">
        <v>193</v>
      </c>
      <c r="C107" s="24">
        <v>2000</v>
      </c>
      <c r="D107" s="3">
        <v>2000</v>
      </c>
      <c r="E107" s="48">
        <v>22</v>
      </c>
      <c r="F107" s="123" t="str">
        <f t="shared" si="4"/>
        <v>DIJAMANTSKA</v>
      </c>
      <c r="G107" s="102" t="s">
        <v>2166</v>
      </c>
      <c r="H107" s="110" t="str">
        <f t="shared" si="3"/>
        <v xml:space="preserve"> </v>
      </c>
      <c r="I107" s="55"/>
    </row>
    <row r="108" spans="1:9" ht="30" customHeight="1" thickBot="1" x14ac:dyDescent="0.4">
      <c r="A108" s="51" t="s">
        <v>194</v>
      </c>
      <c r="B108" s="22" t="s">
        <v>1291</v>
      </c>
      <c r="C108" s="24">
        <v>12000</v>
      </c>
      <c r="D108" s="3">
        <v>12000</v>
      </c>
      <c r="E108" s="48">
        <v>80</v>
      </c>
      <c r="F108" s="123" t="str">
        <f t="shared" si="4"/>
        <v>PLATINASTA</v>
      </c>
      <c r="G108" s="102" t="s">
        <v>2166</v>
      </c>
      <c r="H108" s="110" t="str">
        <f t="shared" si="3"/>
        <v xml:space="preserve"> </v>
      </c>
      <c r="I108" s="55"/>
    </row>
    <row r="109" spans="1:9" ht="30" customHeight="1" thickBot="1" x14ac:dyDescent="0.4">
      <c r="A109" s="51" t="s">
        <v>195</v>
      </c>
      <c r="B109" s="22" t="s">
        <v>196</v>
      </c>
      <c r="C109" s="24">
        <v>5000</v>
      </c>
      <c r="D109" s="3">
        <v>5000</v>
      </c>
      <c r="E109" s="48">
        <v>135</v>
      </c>
      <c r="F109" s="123" t="str">
        <f t="shared" si="4"/>
        <v>DIJAMANTSKA</v>
      </c>
      <c r="G109" s="102" t="s">
        <v>2166</v>
      </c>
      <c r="H109" s="110" t="str">
        <f t="shared" si="3"/>
        <v xml:space="preserve"> </v>
      </c>
      <c r="I109" s="55"/>
    </row>
    <row r="110" spans="1:9" ht="30" customHeight="1" thickBot="1" x14ac:dyDescent="0.4">
      <c r="A110" s="51" t="s">
        <v>197</v>
      </c>
      <c r="B110" s="22" t="s">
        <v>8</v>
      </c>
      <c r="C110" s="24">
        <v>1000</v>
      </c>
      <c r="D110" s="3">
        <v>1000</v>
      </c>
      <c r="E110" s="48">
        <v>90</v>
      </c>
      <c r="F110" s="123" t="str">
        <f t="shared" si="4"/>
        <v>DIJAMANTSKA</v>
      </c>
      <c r="G110" s="102" t="s">
        <v>2166</v>
      </c>
      <c r="H110" s="110" t="str">
        <f t="shared" si="3"/>
        <v xml:space="preserve"> </v>
      </c>
      <c r="I110" s="55"/>
    </row>
    <row r="111" spans="1:9" ht="30" customHeight="1" thickBot="1" x14ac:dyDescent="0.4">
      <c r="A111" s="51" t="s">
        <v>200</v>
      </c>
      <c r="B111" s="22" t="s">
        <v>49</v>
      </c>
      <c r="C111" s="24">
        <v>2500</v>
      </c>
      <c r="D111" s="3">
        <v>2500</v>
      </c>
      <c r="E111" s="48">
        <v>101</v>
      </c>
      <c r="F111" s="123" t="str">
        <f t="shared" si="4"/>
        <v>DIJAMANTSKA</v>
      </c>
      <c r="G111" s="102" t="s">
        <v>2166</v>
      </c>
      <c r="H111" s="110" t="str">
        <f t="shared" si="3"/>
        <v xml:space="preserve"> </v>
      </c>
      <c r="I111" s="55"/>
    </row>
    <row r="112" spans="1:9" ht="30" customHeight="1" thickBot="1" x14ac:dyDescent="0.4">
      <c r="A112" s="51" t="s">
        <v>201</v>
      </c>
      <c r="B112" s="22" t="s">
        <v>43</v>
      </c>
      <c r="C112" s="24">
        <v>500</v>
      </c>
      <c r="D112" s="3">
        <v>500</v>
      </c>
      <c r="E112" s="10" t="s">
        <v>1559</v>
      </c>
      <c r="F112" s="123" t="str">
        <f t="shared" si="4"/>
        <v xml:space="preserve"> </v>
      </c>
      <c r="G112" s="102" t="s">
        <v>2166</v>
      </c>
      <c r="H112" s="110" t="str">
        <f t="shared" si="3"/>
        <v xml:space="preserve"> </v>
      </c>
      <c r="I112" s="59"/>
    </row>
    <row r="113" spans="1:9" ht="30" customHeight="1" thickBot="1" x14ac:dyDescent="0.4">
      <c r="A113" s="92" t="s">
        <v>2088</v>
      </c>
      <c r="B113" s="72" t="s">
        <v>1453</v>
      </c>
      <c r="C113" s="24">
        <v>3000</v>
      </c>
      <c r="D113" s="3">
        <v>3000</v>
      </c>
      <c r="E113" s="91">
        <v>25</v>
      </c>
      <c r="F113" s="123" t="str">
        <f t="shared" si="4"/>
        <v>PLATINASTA</v>
      </c>
      <c r="G113" s="91">
        <v>25</v>
      </c>
      <c r="H113" s="110" t="str">
        <f t="shared" si="3"/>
        <v>PLATINASTA</v>
      </c>
      <c r="I113" s="59"/>
    </row>
    <row r="114" spans="1:9" ht="30" customHeight="1" thickBot="1" x14ac:dyDescent="0.4">
      <c r="A114" s="51" t="s">
        <v>205</v>
      </c>
      <c r="B114" s="22" t="s">
        <v>108</v>
      </c>
      <c r="C114" s="24">
        <v>1000</v>
      </c>
      <c r="D114" s="3">
        <v>1000</v>
      </c>
      <c r="E114" s="48">
        <v>120</v>
      </c>
      <c r="F114" s="123" t="str">
        <f t="shared" si="4"/>
        <v>DIJAMANTSKA</v>
      </c>
      <c r="G114" s="102" t="s">
        <v>2166</v>
      </c>
      <c r="H114" s="110" t="str">
        <f t="shared" si="3"/>
        <v xml:space="preserve"> </v>
      </c>
      <c r="I114" s="55"/>
    </row>
    <row r="115" spans="1:9" ht="30" customHeight="1" thickBot="1" x14ac:dyDescent="0.4">
      <c r="A115" s="51" t="s">
        <v>206</v>
      </c>
      <c r="B115" s="22" t="s">
        <v>9</v>
      </c>
      <c r="C115" s="24">
        <v>4800</v>
      </c>
      <c r="D115" s="3">
        <v>4800</v>
      </c>
      <c r="E115" s="91">
        <v>40</v>
      </c>
      <c r="F115" s="123" t="str">
        <f t="shared" si="4"/>
        <v>PLATINASTA</v>
      </c>
      <c r="G115" s="91">
        <v>40</v>
      </c>
      <c r="H115" s="110" t="str">
        <f t="shared" si="3"/>
        <v>PLATINASTA</v>
      </c>
      <c r="I115" s="55"/>
    </row>
    <row r="116" spans="1:9" ht="30" customHeight="1" thickBot="1" x14ac:dyDescent="0.4">
      <c r="A116" s="51" t="s">
        <v>207</v>
      </c>
      <c r="B116" s="22" t="s">
        <v>1291</v>
      </c>
      <c r="C116" s="24">
        <v>3000</v>
      </c>
      <c r="D116" s="3">
        <v>3000</v>
      </c>
      <c r="E116" s="48">
        <v>60</v>
      </c>
      <c r="F116" s="123" t="str">
        <f t="shared" si="4"/>
        <v>DIJAMANTSKA</v>
      </c>
      <c r="G116" s="102" t="s">
        <v>2166</v>
      </c>
      <c r="H116" s="110" t="str">
        <f t="shared" si="3"/>
        <v xml:space="preserve"> </v>
      </c>
      <c r="I116" s="55"/>
    </row>
    <row r="117" spans="1:9" ht="30" customHeight="1" thickBot="1" x14ac:dyDescent="0.4">
      <c r="A117" s="51" t="s">
        <v>208</v>
      </c>
      <c r="B117" s="22" t="s">
        <v>144</v>
      </c>
      <c r="C117" s="24">
        <v>10000</v>
      </c>
      <c r="D117" s="3">
        <v>10000</v>
      </c>
      <c r="E117" s="48">
        <v>129</v>
      </c>
      <c r="F117" s="123" t="str">
        <f t="shared" si="4"/>
        <v>DIJAMANTSKA</v>
      </c>
      <c r="G117" s="102" t="s">
        <v>2166</v>
      </c>
      <c r="H117" s="110" t="str">
        <f t="shared" si="3"/>
        <v xml:space="preserve"> </v>
      </c>
      <c r="I117" s="55"/>
    </row>
    <row r="118" spans="1:9" ht="30" customHeight="1" thickBot="1" x14ac:dyDescent="0.4">
      <c r="A118" s="51" t="s">
        <v>211</v>
      </c>
      <c r="B118" s="22" t="s">
        <v>212</v>
      </c>
      <c r="C118" s="24">
        <v>3000</v>
      </c>
      <c r="D118" s="3">
        <v>3000</v>
      </c>
      <c r="E118" s="10" t="s">
        <v>1559</v>
      </c>
      <c r="F118" s="123" t="str">
        <f t="shared" si="4"/>
        <v xml:space="preserve"> </v>
      </c>
      <c r="G118" s="102" t="s">
        <v>2166</v>
      </c>
      <c r="H118" s="110" t="str">
        <f t="shared" si="3"/>
        <v xml:space="preserve"> </v>
      </c>
      <c r="I118" s="59"/>
    </row>
    <row r="119" spans="1:9" ht="30" customHeight="1" thickBot="1" x14ac:dyDescent="0.4">
      <c r="A119" s="51" t="s">
        <v>213</v>
      </c>
      <c r="B119" s="22" t="s">
        <v>214</v>
      </c>
      <c r="C119" s="24">
        <v>10000</v>
      </c>
      <c r="D119" s="3">
        <v>10000</v>
      </c>
      <c r="E119" s="48">
        <v>112</v>
      </c>
      <c r="F119" s="123" t="str">
        <f t="shared" si="4"/>
        <v>DIJAMANTSKA</v>
      </c>
      <c r="G119" s="102" t="s">
        <v>2166</v>
      </c>
      <c r="H119" s="110" t="str">
        <f t="shared" si="3"/>
        <v xml:space="preserve"> </v>
      </c>
      <c r="I119" s="55"/>
    </row>
    <row r="120" spans="1:9" ht="30" customHeight="1" thickBot="1" x14ac:dyDescent="0.4">
      <c r="A120" s="51" t="s">
        <v>215</v>
      </c>
      <c r="B120" s="22" t="s">
        <v>144</v>
      </c>
      <c r="C120" s="24">
        <v>25000</v>
      </c>
      <c r="D120" s="3">
        <v>25000</v>
      </c>
      <c r="E120" s="48">
        <v>181</v>
      </c>
      <c r="F120" s="123" t="str">
        <f t="shared" si="4"/>
        <v>PLATINASTA</v>
      </c>
      <c r="G120" s="102" t="s">
        <v>2166</v>
      </c>
      <c r="H120" s="110" t="str">
        <f t="shared" si="3"/>
        <v xml:space="preserve"> </v>
      </c>
      <c r="I120" s="55"/>
    </row>
    <row r="121" spans="1:9" ht="30" customHeight="1" thickBot="1" x14ac:dyDescent="0.4">
      <c r="A121" s="51" t="s">
        <v>216</v>
      </c>
      <c r="B121" s="25" t="s">
        <v>217</v>
      </c>
      <c r="C121" s="24">
        <v>1000</v>
      </c>
      <c r="D121" s="3">
        <v>1000</v>
      </c>
      <c r="E121" s="48">
        <v>100</v>
      </c>
      <c r="F121" s="123" t="str">
        <f t="shared" si="4"/>
        <v>DIJAMANTSKA</v>
      </c>
      <c r="G121" s="102" t="s">
        <v>2166</v>
      </c>
      <c r="H121" s="110" t="str">
        <f t="shared" si="3"/>
        <v xml:space="preserve"> </v>
      </c>
      <c r="I121" s="55"/>
    </row>
    <row r="122" spans="1:9" ht="30" customHeight="1" thickBot="1" x14ac:dyDescent="0.4">
      <c r="A122" s="51" t="s">
        <v>218</v>
      </c>
      <c r="B122" s="22" t="s">
        <v>219</v>
      </c>
      <c r="C122" s="24">
        <v>2640</v>
      </c>
      <c r="D122" s="3">
        <v>2640</v>
      </c>
      <c r="E122" s="48">
        <v>22</v>
      </c>
      <c r="F122" s="123" t="str">
        <f t="shared" si="4"/>
        <v>PLATINASTA</v>
      </c>
      <c r="G122" s="102" t="s">
        <v>2166</v>
      </c>
      <c r="H122" s="110" t="str">
        <f t="shared" si="3"/>
        <v xml:space="preserve"> </v>
      </c>
      <c r="I122" s="55"/>
    </row>
    <row r="123" spans="1:9" ht="30" customHeight="1" thickBot="1" x14ac:dyDescent="0.4">
      <c r="A123" s="51" t="s">
        <v>220</v>
      </c>
      <c r="B123" s="19" t="s">
        <v>86</v>
      </c>
      <c r="C123" s="24">
        <v>5000</v>
      </c>
      <c r="D123" s="3">
        <v>5000</v>
      </c>
      <c r="E123" s="48">
        <v>35</v>
      </c>
      <c r="F123" s="123" t="str">
        <f t="shared" si="4"/>
        <v>PLATINASTA</v>
      </c>
      <c r="G123" s="102" t="s">
        <v>2166</v>
      </c>
      <c r="H123" s="110" t="str">
        <f t="shared" si="3"/>
        <v xml:space="preserve"> </v>
      </c>
      <c r="I123" s="55"/>
    </row>
    <row r="124" spans="1:9" ht="30" customHeight="1" thickBot="1" x14ac:dyDescent="0.4">
      <c r="A124" s="51" t="s">
        <v>221</v>
      </c>
      <c r="B124" s="22" t="s">
        <v>222</v>
      </c>
      <c r="C124" s="24">
        <v>2000</v>
      </c>
      <c r="D124" s="3">
        <v>2000</v>
      </c>
      <c r="E124" s="10">
        <v>22</v>
      </c>
      <c r="F124" s="123" t="str">
        <f t="shared" si="4"/>
        <v>DIJAMANTSKA</v>
      </c>
      <c r="G124" s="102" t="s">
        <v>2166</v>
      </c>
      <c r="H124" s="110" t="str">
        <f t="shared" si="3"/>
        <v xml:space="preserve"> </v>
      </c>
      <c r="I124" s="55"/>
    </row>
    <row r="125" spans="1:9" ht="30" customHeight="1" thickBot="1" x14ac:dyDescent="0.4">
      <c r="A125" s="51" t="s">
        <v>224</v>
      </c>
      <c r="B125" s="22" t="s">
        <v>101</v>
      </c>
      <c r="C125" s="24">
        <v>5640</v>
      </c>
      <c r="D125" s="3">
        <v>3960</v>
      </c>
      <c r="E125" s="91">
        <v>41</v>
      </c>
      <c r="F125" s="123" t="str">
        <f t="shared" si="4"/>
        <v>DIJAMANTSKA</v>
      </c>
      <c r="G125" s="101">
        <v>47</v>
      </c>
      <c r="H125" s="110" t="str">
        <f t="shared" si="3"/>
        <v>PLATINASTA</v>
      </c>
      <c r="I125" s="55"/>
    </row>
    <row r="126" spans="1:9" ht="30" customHeight="1" thickBot="1" x14ac:dyDescent="0.4">
      <c r="A126" s="51" t="s">
        <v>225</v>
      </c>
      <c r="B126" s="19" t="s">
        <v>72</v>
      </c>
      <c r="C126" s="24">
        <v>12480</v>
      </c>
      <c r="D126" s="3">
        <v>6480</v>
      </c>
      <c r="E126" s="91">
        <v>54</v>
      </c>
      <c r="F126" s="123" t="str">
        <f t="shared" si="4"/>
        <v>PLATINASTA</v>
      </c>
      <c r="G126" s="91">
        <v>54</v>
      </c>
      <c r="H126" s="110" t="str">
        <f t="shared" si="3"/>
        <v>PLATINASTA PLUS</v>
      </c>
      <c r="I126" s="55"/>
    </row>
    <row r="127" spans="1:9" ht="30" customHeight="1" thickBot="1" x14ac:dyDescent="0.4">
      <c r="A127" s="51" t="s">
        <v>226</v>
      </c>
      <c r="B127" s="22" t="s">
        <v>144</v>
      </c>
      <c r="C127" s="24">
        <v>2000</v>
      </c>
      <c r="D127" s="3">
        <v>2000</v>
      </c>
      <c r="E127" s="48">
        <v>100</v>
      </c>
      <c r="F127" s="123" t="str">
        <f t="shared" si="4"/>
        <v>DIJAMANTSKA</v>
      </c>
      <c r="G127" s="102" t="s">
        <v>2166</v>
      </c>
      <c r="H127" s="110" t="str">
        <f t="shared" si="3"/>
        <v xml:space="preserve"> </v>
      </c>
      <c r="I127" s="55"/>
    </row>
    <row r="128" spans="1:9" ht="30" customHeight="1" thickBot="1" x14ac:dyDescent="0.4">
      <c r="A128" s="51" t="s">
        <v>227</v>
      </c>
      <c r="B128" s="22" t="s">
        <v>228</v>
      </c>
      <c r="C128" s="24">
        <v>4000</v>
      </c>
      <c r="D128" s="3">
        <v>4000</v>
      </c>
      <c r="E128" s="48">
        <v>83</v>
      </c>
      <c r="F128" s="123" t="str">
        <f t="shared" si="4"/>
        <v>DIJAMANTSKA</v>
      </c>
      <c r="G128" s="102" t="s">
        <v>2166</v>
      </c>
      <c r="H128" s="110" t="str">
        <f t="shared" si="3"/>
        <v xml:space="preserve"> </v>
      </c>
      <c r="I128" s="55"/>
    </row>
    <row r="129" spans="1:9" ht="30" customHeight="1" thickBot="1" x14ac:dyDescent="0.4">
      <c r="A129" s="51" t="s">
        <v>229</v>
      </c>
      <c r="B129" s="22" t="s">
        <v>230</v>
      </c>
      <c r="C129" s="24">
        <v>10000</v>
      </c>
      <c r="D129" s="3">
        <v>10000</v>
      </c>
      <c r="E129" s="48">
        <v>78</v>
      </c>
      <c r="F129" s="123" t="str">
        <f t="shared" si="4"/>
        <v>PLATINASTA</v>
      </c>
      <c r="G129" s="102" t="s">
        <v>2166</v>
      </c>
      <c r="H129" s="110" t="str">
        <f t="shared" si="3"/>
        <v xml:space="preserve"> </v>
      </c>
      <c r="I129" s="55"/>
    </row>
    <row r="130" spans="1:9" ht="30" customHeight="1" thickBot="1" x14ac:dyDescent="0.4">
      <c r="A130" s="51" t="s">
        <v>138</v>
      </c>
      <c r="B130" s="22" t="s">
        <v>234</v>
      </c>
      <c r="C130" s="24">
        <v>12000</v>
      </c>
      <c r="D130" s="3">
        <v>12000</v>
      </c>
      <c r="E130" s="10" t="s">
        <v>1558</v>
      </c>
      <c r="F130" s="123" t="str">
        <f t="shared" si="4"/>
        <v xml:space="preserve"> </v>
      </c>
      <c r="G130" s="102" t="s">
        <v>2166</v>
      </c>
      <c r="H130" s="110" t="str">
        <f t="shared" ref="H130:H193" si="5">IFERROR(IF(OR((D130-6000)/E130&gt;=120,(C130-6000)/G130&gt;=120),"PLATINASTA PLUS",IF(AND((C130/G130&gt;=120),C130&lt;(G130*120+6000)),"PLATINASTA","DIJAMANTSKA"))," ")</f>
        <v xml:space="preserve"> </v>
      </c>
      <c r="I130" s="59"/>
    </row>
    <row r="131" spans="1:9" ht="30" customHeight="1" thickBot="1" x14ac:dyDescent="0.4">
      <c r="A131" s="51" t="s">
        <v>238</v>
      </c>
      <c r="B131" s="22" t="s">
        <v>239</v>
      </c>
      <c r="C131" s="24">
        <v>3000</v>
      </c>
      <c r="D131" s="3">
        <v>3000</v>
      </c>
      <c r="E131" s="91">
        <v>25</v>
      </c>
      <c r="F131" s="123" t="str">
        <f t="shared" si="4"/>
        <v>PLATINASTA</v>
      </c>
      <c r="G131" s="91">
        <v>25</v>
      </c>
      <c r="H131" s="110" t="str">
        <f t="shared" si="5"/>
        <v>PLATINASTA</v>
      </c>
      <c r="I131" s="55"/>
    </row>
    <row r="132" spans="1:9" ht="30" customHeight="1" thickBot="1" x14ac:dyDescent="0.4">
      <c r="A132" s="51" t="s">
        <v>240</v>
      </c>
      <c r="B132" s="19" t="s">
        <v>86</v>
      </c>
      <c r="C132" s="24">
        <v>500</v>
      </c>
      <c r="D132" s="3">
        <v>500</v>
      </c>
      <c r="E132" s="48">
        <v>59</v>
      </c>
      <c r="F132" s="123" t="str">
        <f t="shared" si="4"/>
        <v>DIJAMANTSKA</v>
      </c>
      <c r="G132" s="102" t="s">
        <v>2166</v>
      </c>
      <c r="H132" s="110" t="str">
        <f t="shared" si="5"/>
        <v xml:space="preserve"> </v>
      </c>
      <c r="I132" s="55"/>
    </row>
    <row r="133" spans="1:9" ht="30" customHeight="1" thickBot="1" x14ac:dyDescent="0.4">
      <c r="A133" s="51" t="s">
        <v>241</v>
      </c>
      <c r="B133" s="22" t="s">
        <v>8</v>
      </c>
      <c r="C133" s="24">
        <v>4800</v>
      </c>
      <c r="D133" s="3">
        <v>4800</v>
      </c>
      <c r="E133" s="91">
        <v>40</v>
      </c>
      <c r="F133" s="123" t="str">
        <f t="shared" si="4"/>
        <v>PLATINASTA</v>
      </c>
      <c r="G133" s="101">
        <v>40</v>
      </c>
      <c r="H133" s="110" t="str">
        <f t="shared" si="5"/>
        <v>PLATINASTA</v>
      </c>
      <c r="I133" s="55"/>
    </row>
    <row r="134" spans="1:9" ht="30" customHeight="1" thickBot="1" x14ac:dyDescent="0.4">
      <c r="A134" s="51" t="s">
        <v>242</v>
      </c>
      <c r="B134" s="22" t="s">
        <v>7</v>
      </c>
      <c r="C134" s="24">
        <v>5000</v>
      </c>
      <c r="D134" s="3">
        <v>5000</v>
      </c>
      <c r="E134" s="48">
        <v>170</v>
      </c>
      <c r="F134" s="123" t="str">
        <f t="shared" si="4"/>
        <v>DIJAMANTSKA</v>
      </c>
      <c r="G134" s="102" t="s">
        <v>2166</v>
      </c>
      <c r="H134" s="110" t="str">
        <f t="shared" si="5"/>
        <v xml:space="preserve"> </v>
      </c>
      <c r="I134" s="55"/>
    </row>
    <row r="135" spans="1:9" ht="30" customHeight="1" thickBot="1" x14ac:dyDescent="0.4">
      <c r="A135" s="51" t="s">
        <v>243</v>
      </c>
      <c r="B135" s="22" t="s">
        <v>6</v>
      </c>
      <c r="C135" s="24">
        <v>10000</v>
      </c>
      <c r="D135" s="3">
        <v>10000</v>
      </c>
      <c r="E135" s="48">
        <v>110</v>
      </c>
      <c r="F135" s="123" t="str">
        <f t="shared" si="4"/>
        <v>DIJAMANTSKA</v>
      </c>
      <c r="G135" s="102" t="s">
        <v>2166</v>
      </c>
      <c r="H135" s="110" t="str">
        <f t="shared" si="5"/>
        <v xml:space="preserve"> </v>
      </c>
      <c r="I135" s="55"/>
    </row>
    <row r="136" spans="1:9" ht="30" customHeight="1" thickBot="1" x14ac:dyDescent="0.4">
      <c r="A136" s="51" t="s">
        <v>244</v>
      </c>
      <c r="B136" s="19" t="s">
        <v>26</v>
      </c>
      <c r="C136" s="24">
        <v>2000</v>
      </c>
      <c r="D136" s="3">
        <v>2000</v>
      </c>
      <c r="E136" s="48">
        <v>5</v>
      </c>
      <c r="F136" s="123" t="str">
        <f t="shared" si="4"/>
        <v>PLATINASTA</v>
      </c>
      <c r="G136" s="102" t="s">
        <v>2166</v>
      </c>
      <c r="H136" s="110" t="str">
        <f t="shared" si="5"/>
        <v xml:space="preserve"> </v>
      </c>
      <c r="I136" s="55"/>
    </row>
    <row r="137" spans="1:9" ht="30" customHeight="1" thickBot="1" x14ac:dyDescent="0.4">
      <c r="A137" s="51" t="s">
        <v>248</v>
      </c>
      <c r="B137" s="22" t="s">
        <v>40</v>
      </c>
      <c r="C137" s="24">
        <v>4800</v>
      </c>
      <c r="D137" s="3">
        <v>4800</v>
      </c>
      <c r="E137" s="91">
        <v>40</v>
      </c>
      <c r="F137" s="123" t="str">
        <f t="shared" si="4"/>
        <v>PLATINASTA</v>
      </c>
      <c r="G137" s="91">
        <v>40</v>
      </c>
      <c r="H137" s="110" t="str">
        <f t="shared" si="5"/>
        <v>PLATINASTA</v>
      </c>
      <c r="I137" s="55"/>
    </row>
    <row r="138" spans="1:9" ht="30" customHeight="1" thickBot="1" x14ac:dyDescent="0.4">
      <c r="A138" s="51" t="s">
        <v>249</v>
      </c>
      <c r="B138" s="19" t="s">
        <v>78</v>
      </c>
      <c r="C138" s="24">
        <v>8000</v>
      </c>
      <c r="D138" s="3">
        <v>8000</v>
      </c>
      <c r="E138" s="91">
        <v>15</v>
      </c>
      <c r="F138" s="123" t="str">
        <f t="shared" si="4"/>
        <v>PLATINASTA</v>
      </c>
      <c r="G138" s="101">
        <v>15</v>
      </c>
      <c r="H138" s="110" t="str">
        <f t="shared" si="5"/>
        <v>PLATINASTA PLUS</v>
      </c>
      <c r="I138" s="55"/>
    </row>
    <row r="139" spans="1:9" ht="30" customHeight="1" thickBot="1" x14ac:dyDescent="0.4">
      <c r="A139" s="51" t="s">
        <v>250</v>
      </c>
      <c r="B139" s="22" t="s">
        <v>251</v>
      </c>
      <c r="C139" s="24">
        <v>2000</v>
      </c>
      <c r="D139" s="3">
        <v>2000</v>
      </c>
      <c r="E139" s="48">
        <v>30</v>
      </c>
      <c r="F139" s="123" t="str">
        <f t="shared" ref="F139:F202" si="6">IFERROR(IF(D139/E139&gt;=120,"PLATINASTA","DIJAMANTSKA")," ")</f>
        <v>DIJAMANTSKA</v>
      </c>
      <c r="G139" s="102" t="s">
        <v>2166</v>
      </c>
      <c r="H139" s="110" t="str">
        <f t="shared" si="5"/>
        <v xml:space="preserve"> </v>
      </c>
      <c r="I139" s="55"/>
    </row>
    <row r="140" spans="1:9" ht="30" customHeight="1" thickBot="1" x14ac:dyDescent="0.4">
      <c r="A140" s="51" t="s">
        <v>252</v>
      </c>
      <c r="B140" s="22" t="s">
        <v>9</v>
      </c>
      <c r="C140" s="24">
        <v>30000</v>
      </c>
      <c r="D140" s="3">
        <v>3000</v>
      </c>
      <c r="E140" s="91">
        <v>200</v>
      </c>
      <c r="F140" s="123" t="str">
        <f t="shared" si="6"/>
        <v>DIJAMANTSKA</v>
      </c>
      <c r="G140" s="101">
        <v>200</v>
      </c>
      <c r="H140" s="110" t="str">
        <f t="shared" si="5"/>
        <v>PLATINASTA PLUS</v>
      </c>
      <c r="I140" s="55"/>
    </row>
    <row r="141" spans="1:9" ht="30" customHeight="1" thickBot="1" x14ac:dyDescent="0.4">
      <c r="A141" s="51" t="s">
        <v>253</v>
      </c>
      <c r="B141" s="22" t="s">
        <v>32</v>
      </c>
      <c r="C141" s="24">
        <v>1000</v>
      </c>
      <c r="D141" s="3">
        <v>1000</v>
      </c>
      <c r="E141" s="48">
        <v>120</v>
      </c>
      <c r="F141" s="123" t="str">
        <f t="shared" si="6"/>
        <v>DIJAMANTSKA</v>
      </c>
      <c r="G141" s="102" t="s">
        <v>2166</v>
      </c>
      <c r="H141" s="110" t="str">
        <f t="shared" si="5"/>
        <v xml:space="preserve"> </v>
      </c>
      <c r="I141" s="55"/>
    </row>
    <row r="142" spans="1:9" ht="30" customHeight="1" thickBot="1" x14ac:dyDescent="0.4">
      <c r="A142" s="51" t="s">
        <v>254</v>
      </c>
      <c r="B142" s="22" t="s">
        <v>255</v>
      </c>
      <c r="C142" s="24">
        <v>2000</v>
      </c>
      <c r="D142" s="3">
        <v>2000</v>
      </c>
      <c r="E142" s="48">
        <v>120</v>
      </c>
      <c r="F142" s="123" t="str">
        <f t="shared" si="6"/>
        <v>DIJAMANTSKA</v>
      </c>
      <c r="G142" s="102" t="s">
        <v>2166</v>
      </c>
      <c r="H142" s="110" t="str">
        <f t="shared" si="5"/>
        <v xml:space="preserve"> </v>
      </c>
      <c r="I142" s="55"/>
    </row>
    <row r="143" spans="1:9" ht="30" customHeight="1" thickBot="1" x14ac:dyDescent="0.4">
      <c r="A143" s="51" t="s">
        <v>259</v>
      </c>
      <c r="B143" s="22" t="s">
        <v>199</v>
      </c>
      <c r="C143" s="24">
        <v>6000</v>
      </c>
      <c r="D143" s="3">
        <v>6000</v>
      </c>
      <c r="E143" s="91">
        <v>30</v>
      </c>
      <c r="F143" s="123" t="str">
        <f t="shared" si="6"/>
        <v>PLATINASTA</v>
      </c>
      <c r="G143" s="101">
        <v>30</v>
      </c>
      <c r="H143" s="110" t="str">
        <f t="shared" si="5"/>
        <v>PLATINASTA</v>
      </c>
      <c r="I143" s="55"/>
    </row>
    <row r="144" spans="1:9" ht="30" customHeight="1" thickBot="1" x14ac:dyDescent="0.4">
      <c r="A144" s="51" t="s">
        <v>260</v>
      </c>
      <c r="B144" s="22" t="s">
        <v>52</v>
      </c>
      <c r="C144" s="24">
        <v>1000</v>
      </c>
      <c r="D144" s="3">
        <v>1000</v>
      </c>
      <c r="E144" s="48">
        <v>20</v>
      </c>
      <c r="F144" s="123" t="str">
        <f t="shared" si="6"/>
        <v>DIJAMANTSKA</v>
      </c>
      <c r="G144" s="102" t="s">
        <v>2166</v>
      </c>
      <c r="H144" s="110" t="str">
        <f t="shared" si="5"/>
        <v xml:space="preserve"> </v>
      </c>
      <c r="I144" s="55"/>
    </row>
    <row r="145" spans="1:9" ht="30" customHeight="1" thickBot="1" x14ac:dyDescent="0.4">
      <c r="A145" s="51" t="s">
        <v>261</v>
      </c>
      <c r="B145" s="22" t="s">
        <v>262</v>
      </c>
      <c r="C145" s="24">
        <v>5000</v>
      </c>
      <c r="D145" s="3">
        <v>5000</v>
      </c>
      <c r="E145" s="48">
        <v>160</v>
      </c>
      <c r="F145" s="123" t="str">
        <f t="shared" si="6"/>
        <v>DIJAMANTSKA</v>
      </c>
      <c r="G145" s="102" t="s">
        <v>2166</v>
      </c>
      <c r="H145" s="110" t="str">
        <f t="shared" si="5"/>
        <v xml:space="preserve"> </v>
      </c>
      <c r="I145" s="55"/>
    </row>
    <row r="146" spans="1:9" ht="30" customHeight="1" thickBot="1" x14ac:dyDescent="0.4">
      <c r="A146" s="51" t="s">
        <v>265</v>
      </c>
      <c r="B146" s="22" t="s">
        <v>266</v>
      </c>
      <c r="C146" s="24">
        <v>5000</v>
      </c>
      <c r="D146" s="3">
        <v>5000</v>
      </c>
      <c r="E146" s="48">
        <v>175</v>
      </c>
      <c r="F146" s="123" t="str">
        <f t="shared" si="6"/>
        <v>DIJAMANTSKA</v>
      </c>
      <c r="G146" s="102" t="s">
        <v>2166</v>
      </c>
      <c r="H146" s="110" t="str">
        <f t="shared" si="5"/>
        <v xml:space="preserve"> </v>
      </c>
      <c r="I146" s="55"/>
    </row>
    <row r="147" spans="1:9" ht="30" customHeight="1" thickBot="1" x14ac:dyDescent="0.4">
      <c r="A147" s="51" t="s">
        <v>267</v>
      </c>
      <c r="B147" s="22" t="s">
        <v>214</v>
      </c>
      <c r="C147" s="24">
        <v>10000</v>
      </c>
      <c r="D147" s="3">
        <v>10000</v>
      </c>
      <c r="E147" s="48">
        <v>130</v>
      </c>
      <c r="F147" s="123" t="str">
        <f t="shared" si="6"/>
        <v>DIJAMANTSKA</v>
      </c>
      <c r="G147" s="102" t="s">
        <v>2166</v>
      </c>
      <c r="H147" s="110" t="str">
        <f t="shared" si="5"/>
        <v xml:space="preserve"> </v>
      </c>
      <c r="I147" s="55"/>
    </row>
    <row r="148" spans="1:9" ht="30" customHeight="1" thickBot="1" x14ac:dyDescent="0.4">
      <c r="A148" s="51" t="s">
        <v>268</v>
      </c>
      <c r="B148" s="22" t="s">
        <v>29</v>
      </c>
      <c r="C148" s="24">
        <v>20000</v>
      </c>
      <c r="D148" s="3">
        <v>20000</v>
      </c>
      <c r="E148" s="10" t="s">
        <v>1580</v>
      </c>
      <c r="F148" s="123" t="str">
        <f t="shared" si="6"/>
        <v xml:space="preserve"> </v>
      </c>
      <c r="G148" s="102" t="s">
        <v>2166</v>
      </c>
      <c r="H148" s="110" t="str">
        <f t="shared" si="5"/>
        <v xml:space="preserve"> </v>
      </c>
      <c r="I148" s="59"/>
    </row>
    <row r="149" spans="1:9" ht="45.75" customHeight="1" thickBot="1" x14ac:dyDescent="0.4">
      <c r="A149" s="51" t="s">
        <v>271</v>
      </c>
      <c r="B149" s="22" t="s">
        <v>31</v>
      </c>
      <c r="C149" s="24">
        <v>20400</v>
      </c>
      <c r="D149" s="3">
        <v>10000</v>
      </c>
      <c r="E149" s="91">
        <v>120</v>
      </c>
      <c r="F149" s="123" t="str">
        <f t="shared" si="6"/>
        <v>DIJAMANTSKA</v>
      </c>
      <c r="G149" s="101">
        <v>120</v>
      </c>
      <c r="H149" s="110" t="str">
        <f t="shared" si="5"/>
        <v>PLATINASTA PLUS</v>
      </c>
      <c r="I149" s="55"/>
    </row>
    <row r="150" spans="1:9" ht="30" customHeight="1" thickBot="1" x14ac:dyDescent="0.4">
      <c r="A150" s="51" t="s">
        <v>272</v>
      </c>
      <c r="B150" s="22" t="s">
        <v>44</v>
      </c>
      <c r="C150" s="24">
        <v>5000</v>
      </c>
      <c r="D150" s="3">
        <v>5000</v>
      </c>
      <c r="E150" s="91">
        <v>23</v>
      </c>
      <c r="F150" s="123" t="str">
        <f t="shared" si="6"/>
        <v>PLATINASTA</v>
      </c>
      <c r="G150" s="101">
        <v>23</v>
      </c>
      <c r="H150" s="110" t="str">
        <f t="shared" si="5"/>
        <v>PLATINASTA</v>
      </c>
      <c r="I150" s="55"/>
    </row>
    <row r="151" spans="1:9" ht="30" customHeight="1" thickBot="1" x14ac:dyDescent="0.4">
      <c r="A151" s="51" t="s">
        <v>273</v>
      </c>
      <c r="B151" s="22" t="s">
        <v>274</v>
      </c>
      <c r="C151" s="24">
        <v>12000</v>
      </c>
      <c r="D151" s="3">
        <v>12000</v>
      </c>
      <c r="E151" s="91">
        <v>100</v>
      </c>
      <c r="F151" s="123" t="str">
        <f t="shared" si="6"/>
        <v>PLATINASTA</v>
      </c>
      <c r="G151" s="91">
        <v>100</v>
      </c>
      <c r="H151" s="110" t="str">
        <f t="shared" si="5"/>
        <v>PLATINASTA</v>
      </c>
      <c r="I151" s="55"/>
    </row>
    <row r="152" spans="1:9" ht="30" customHeight="1" thickBot="1" x14ac:dyDescent="0.4">
      <c r="A152" s="51" t="s">
        <v>275</v>
      </c>
      <c r="B152" s="22" t="s">
        <v>12</v>
      </c>
      <c r="C152" s="24">
        <v>10000</v>
      </c>
      <c r="D152" s="3">
        <v>10000</v>
      </c>
      <c r="E152" s="48">
        <v>87</v>
      </c>
      <c r="F152" s="123" t="str">
        <f t="shared" si="6"/>
        <v>DIJAMANTSKA</v>
      </c>
      <c r="G152" s="102" t="s">
        <v>2166</v>
      </c>
      <c r="H152" s="110" t="str">
        <f t="shared" si="5"/>
        <v xml:space="preserve"> </v>
      </c>
      <c r="I152" s="55"/>
    </row>
    <row r="153" spans="1:9" ht="30" customHeight="1" thickBot="1" x14ac:dyDescent="0.4">
      <c r="A153" s="51" t="s">
        <v>276</v>
      </c>
      <c r="B153" s="22" t="s">
        <v>68</v>
      </c>
      <c r="C153" s="24">
        <v>14000</v>
      </c>
      <c r="D153" s="3">
        <v>10000</v>
      </c>
      <c r="E153" s="91">
        <v>85</v>
      </c>
      <c r="F153" s="123" t="str">
        <f t="shared" si="6"/>
        <v>DIJAMANTSKA</v>
      </c>
      <c r="G153" s="91">
        <v>112</v>
      </c>
      <c r="H153" s="110" t="str">
        <f t="shared" si="5"/>
        <v>PLATINASTA</v>
      </c>
      <c r="I153" s="55"/>
    </row>
    <row r="154" spans="1:9" ht="30" customHeight="1" thickBot="1" x14ac:dyDescent="0.4">
      <c r="A154" s="51" t="s">
        <v>277</v>
      </c>
      <c r="B154" s="22" t="s">
        <v>9</v>
      </c>
      <c r="C154" s="24">
        <v>4800</v>
      </c>
      <c r="D154" s="3">
        <v>4800</v>
      </c>
      <c r="E154" s="48">
        <v>50</v>
      </c>
      <c r="F154" s="123" t="str">
        <f t="shared" si="6"/>
        <v>DIJAMANTSKA</v>
      </c>
      <c r="G154" s="102" t="s">
        <v>2166</v>
      </c>
      <c r="H154" s="110" t="str">
        <f t="shared" si="5"/>
        <v xml:space="preserve"> </v>
      </c>
      <c r="I154" s="55"/>
    </row>
    <row r="155" spans="1:9" ht="30" customHeight="1" thickBot="1" x14ac:dyDescent="0.4">
      <c r="A155" s="51" t="s">
        <v>278</v>
      </c>
      <c r="B155" s="22" t="s">
        <v>6</v>
      </c>
      <c r="C155" s="24">
        <v>16000</v>
      </c>
      <c r="D155" s="3">
        <v>5000</v>
      </c>
      <c r="E155" s="48">
        <v>98</v>
      </c>
      <c r="F155" s="123" t="str">
        <f t="shared" si="6"/>
        <v>DIJAMANTSKA</v>
      </c>
      <c r="G155" s="102">
        <v>133</v>
      </c>
      <c r="H155" s="110" t="str">
        <f t="shared" si="5"/>
        <v>PLATINASTA</v>
      </c>
      <c r="I155" s="55"/>
    </row>
    <row r="156" spans="1:9" ht="30" customHeight="1" thickBot="1" x14ac:dyDescent="0.4">
      <c r="A156" s="51" t="s">
        <v>279</v>
      </c>
      <c r="B156" s="22" t="s">
        <v>280</v>
      </c>
      <c r="C156" s="24">
        <v>1000</v>
      </c>
      <c r="D156" s="3">
        <v>1000</v>
      </c>
      <c r="E156" s="48">
        <v>160</v>
      </c>
      <c r="F156" s="123" t="str">
        <f t="shared" si="6"/>
        <v>DIJAMANTSKA</v>
      </c>
      <c r="G156" s="102" t="s">
        <v>2166</v>
      </c>
      <c r="H156" s="110" t="str">
        <f t="shared" si="5"/>
        <v xml:space="preserve"> </v>
      </c>
      <c r="I156" s="55"/>
    </row>
    <row r="157" spans="1:9" ht="30" customHeight="1" thickBot="1" x14ac:dyDescent="0.4">
      <c r="A157" s="51" t="s">
        <v>284</v>
      </c>
      <c r="B157" s="22" t="s">
        <v>285</v>
      </c>
      <c r="C157" s="24">
        <v>8760</v>
      </c>
      <c r="D157" s="3">
        <v>8760</v>
      </c>
      <c r="E157" s="91">
        <v>73</v>
      </c>
      <c r="F157" s="123" t="str">
        <f t="shared" si="6"/>
        <v>PLATINASTA</v>
      </c>
      <c r="G157" s="91">
        <v>73</v>
      </c>
      <c r="H157" s="110" t="str">
        <f t="shared" si="5"/>
        <v>PLATINASTA</v>
      </c>
      <c r="I157" s="55"/>
    </row>
    <row r="158" spans="1:9" ht="30" customHeight="1" thickBot="1" x14ac:dyDescent="0.4">
      <c r="A158" s="51" t="s">
        <v>286</v>
      </c>
      <c r="B158" s="22" t="s">
        <v>287</v>
      </c>
      <c r="C158" s="24">
        <v>1000</v>
      </c>
      <c r="D158" s="3">
        <v>1000</v>
      </c>
      <c r="E158" s="48">
        <v>32</v>
      </c>
      <c r="F158" s="123" t="str">
        <f t="shared" si="6"/>
        <v>DIJAMANTSKA</v>
      </c>
      <c r="G158" s="102" t="s">
        <v>2166</v>
      </c>
      <c r="H158" s="110" t="str">
        <f t="shared" si="5"/>
        <v xml:space="preserve"> </v>
      </c>
      <c r="I158" s="55"/>
    </row>
    <row r="159" spans="1:9" ht="42.75" customHeight="1" thickBot="1" x14ac:dyDescent="0.4">
      <c r="A159" s="51" t="s">
        <v>289</v>
      </c>
      <c r="B159" s="19" t="s">
        <v>26</v>
      </c>
      <c r="C159" s="24">
        <v>13040</v>
      </c>
      <c r="D159" s="3">
        <v>2000</v>
      </c>
      <c r="E159" s="48">
        <v>92</v>
      </c>
      <c r="F159" s="123" t="str">
        <f t="shared" si="6"/>
        <v>DIJAMANTSKA</v>
      </c>
      <c r="G159" s="102">
        <v>92</v>
      </c>
      <c r="H159" s="110" t="str">
        <f t="shared" si="5"/>
        <v>PLATINASTA</v>
      </c>
      <c r="I159" s="55" t="s">
        <v>2499</v>
      </c>
    </row>
    <row r="160" spans="1:9" ht="30" customHeight="1" thickBot="1" x14ac:dyDescent="0.4">
      <c r="A160" s="51" t="s">
        <v>290</v>
      </c>
      <c r="B160" s="22" t="s">
        <v>291</v>
      </c>
      <c r="C160" s="24">
        <v>20000</v>
      </c>
      <c r="D160" s="3">
        <v>20000</v>
      </c>
      <c r="E160" s="48">
        <v>174</v>
      </c>
      <c r="F160" s="123" t="str">
        <f t="shared" si="6"/>
        <v>DIJAMANTSKA</v>
      </c>
      <c r="G160" s="102" t="s">
        <v>2166</v>
      </c>
      <c r="H160" s="110" t="str">
        <f t="shared" si="5"/>
        <v xml:space="preserve"> </v>
      </c>
      <c r="I160" s="55"/>
    </row>
    <row r="161" spans="1:9" ht="30" customHeight="1" thickBot="1" x14ac:dyDescent="0.4">
      <c r="A161" s="51" t="s">
        <v>293</v>
      </c>
      <c r="B161" s="22" t="s">
        <v>294</v>
      </c>
      <c r="C161" s="24">
        <v>46000</v>
      </c>
      <c r="D161" s="3">
        <v>40000</v>
      </c>
      <c r="E161" s="91">
        <v>320</v>
      </c>
      <c r="F161" s="123" t="str">
        <f t="shared" si="6"/>
        <v>PLATINASTA</v>
      </c>
      <c r="G161" s="91">
        <v>320</v>
      </c>
      <c r="H161" s="110" t="str">
        <f t="shared" si="5"/>
        <v>PLATINASTA PLUS</v>
      </c>
      <c r="I161" s="55"/>
    </row>
    <row r="162" spans="1:9" ht="30" customHeight="1" thickBot="1" x14ac:dyDescent="0.4">
      <c r="A162" s="51" t="s">
        <v>295</v>
      </c>
      <c r="B162" s="22" t="s">
        <v>199</v>
      </c>
      <c r="C162" s="24">
        <v>8500</v>
      </c>
      <c r="D162" s="3">
        <v>8500</v>
      </c>
      <c r="E162" s="91">
        <v>70</v>
      </c>
      <c r="F162" s="123" t="str">
        <f t="shared" si="6"/>
        <v>PLATINASTA</v>
      </c>
      <c r="G162" s="91">
        <v>70</v>
      </c>
      <c r="H162" s="110" t="str">
        <f t="shared" si="5"/>
        <v>PLATINASTA</v>
      </c>
      <c r="I162" s="55"/>
    </row>
    <row r="163" spans="1:9" ht="30" customHeight="1" thickBot="1" x14ac:dyDescent="0.4">
      <c r="A163" s="51" t="s">
        <v>296</v>
      </c>
      <c r="B163" s="22" t="s">
        <v>31</v>
      </c>
      <c r="C163" s="24">
        <v>10000</v>
      </c>
      <c r="D163" s="3">
        <v>10000</v>
      </c>
      <c r="E163" s="91">
        <v>81</v>
      </c>
      <c r="F163" s="123" t="str">
        <f t="shared" si="6"/>
        <v>PLATINASTA</v>
      </c>
      <c r="G163" s="101">
        <v>81</v>
      </c>
      <c r="H163" s="110" t="str">
        <f t="shared" si="5"/>
        <v>PLATINASTA</v>
      </c>
      <c r="I163" s="55"/>
    </row>
    <row r="164" spans="1:9" ht="30" customHeight="1" thickBot="1" x14ac:dyDescent="0.4">
      <c r="A164" s="51" t="s">
        <v>297</v>
      </c>
      <c r="B164" s="22" t="s">
        <v>88</v>
      </c>
      <c r="C164" s="24">
        <v>3000</v>
      </c>
      <c r="D164" s="3">
        <v>3000</v>
      </c>
      <c r="E164" s="48">
        <v>111</v>
      </c>
      <c r="F164" s="123" t="str">
        <f t="shared" si="6"/>
        <v>DIJAMANTSKA</v>
      </c>
      <c r="G164" s="102" t="s">
        <v>2166</v>
      </c>
      <c r="H164" s="110" t="str">
        <f t="shared" si="5"/>
        <v xml:space="preserve"> </v>
      </c>
      <c r="I164" s="55"/>
    </row>
    <row r="165" spans="1:9" ht="30" customHeight="1" thickBot="1" x14ac:dyDescent="0.4">
      <c r="A165" s="51" t="s">
        <v>298</v>
      </c>
      <c r="B165" s="22" t="s">
        <v>179</v>
      </c>
      <c r="C165" s="24">
        <v>600</v>
      </c>
      <c r="D165" s="3">
        <v>600</v>
      </c>
      <c r="E165" s="48">
        <v>21</v>
      </c>
      <c r="F165" s="123" t="str">
        <f t="shared" si="6"/>
        <v>DIJAMANTSKA</v>
      </c>
      <c r="G165" s="102" t="s">
        <v>2166</v>
      </c>
      <c r="H165" s="110" t="str">
        <f t="shared" si="5"/>
        <v xml:space="preserve"> </v>
      </c>
      <c r="I165" s="55"/>
    </row>
    <row r="166" spans="1:9" ht="30" customHeight="1" thickBot="1" x14ac:dyDescent="0.4">
      <c r="A166" s="51" t="s">
        <v>303</v>
      </c>
      <c r="B166" s="19" t="s">
        <v>64</v>
      </c>
      <c r="C166" s="24">
        <v>7200</v>
      </c>
      <c r="D166" s="3">
        <v>7200</v>
      </c>
      <c r="E166" s="91">
        <v>60</v>
      </c>
      <c r="F166" s="123" t="str">
        <f t="shared" si="6"/>
        <v>PLATINASTA</v>
      </c>
      <c r="G166" s="91">
        <v>60</v>
      </c>
      <c r="H166" s="110" t="str">
        <f t="shared" si="5"/>
        <v>PLATINASTA</v>
      </c>
      <c r="I166" s="59"/>
    </row>
    <row r="167" spans="1:9" ht="30" customHeight="1" thickBot="1" x14ac:dyDescent="0.4">
      <c r="A167" s="51" t="s">
        <v>305</v>
      </c>
      <c r="B167" s="22" t="s">
        <v>103</v>
      </c>
      <c r="C167" s="24">
        <v>3000</v>
      </c>
      <c r="D167" s="3">
        <v>3000</v>
      </c>
      <c r="E167" s="48">
        <v>125</v>
      </c>
      <c r="F167" s="123" t="str">
        <f t="shared" si="6"/>
        <v>DIJAMANTSKA</v>
      </c>
      <c r="G167" s="102" t="s">
        <v>2166</v>
      </c>
      <c r="H167" s="110" t="str">
        <f t="shared" si="5"/>
        <v xml:space="preserve"> </v>
      </c>
      <c r="I167" s="55"/>
    </row>
    <row r="168" spans="1:9" ht="30" customHeight="1" thickBot="1" x14ac:dyDescent="0.4">
      <c r="A168" s="51" t="s">
        <v>307</v>
      </c>
      <c r="B168" s="22" t="s">
        <v>9</v>
      </c>
      <c r="C168" s="24">
        <v>8000</v>
      </c>
      <c r="D168" s="3">
        <v>8000</v>
      </c>
      <c r="E168" s="48">
        <v>85</v>
      </c>
      <c r="F168" s="123" t="str">
        <f t="shared" si="6"/>
        <v>DIJAMANTSKA</v>
      </c>
      <c r="G168" s="102" t="s">
        <v>2166</v>
      </c>
      <c r="H168" s="110" t="str">
        <f t="shared" si="5"/>
        <v xml:space="preserve"> </v>
      </c>
      <c r="I168" s="55"/>
    </row>
    <row r="169" spans="1:9" ht="30" customHeight="1" thickBot="1" x14ac:dyDescent="0.4">
      <c r="A169" s="51" t="s">
        <v>308</v>
      </c>
      <c r="B169" s="22" t="s">
        <v>42</v>
      </c>
      <c r="C169" s="24">
        <v>3500</v>
      </c>
      <c r="D169" s="3">
        <v>3500</v>
      </c>
      <c r="E169" s="91">
        <v>27</v>
      </c>
      <c r="F169" s="123" t="str">
        <f t="shared" si="6"/>
        <v>PLATINASTA</v>
      </c>
      <c r="G169" s="101">
        <v>27</v>
      </c>
      <c r="H169" s="110" t="str">
        <f t="shared" si="5"/>
        <v>PLATINASTA</v>
      </c>
      <c r="I169" s="55"/>
    </row>
    <row r="170" spans="1:9" ht="30" customHeight="1" thickBot="1" x14ac:dyDescent="0.4">
      <c r="A170" s="75" t="s">
        <v>314</v>
      </c>
      <c r="B170" s="26" t="s">
        <v>315</v>
      </c>
      <c r="C170" s="27">
        <v>23837</v>
      </c>
      <c r="D170" s="3">
        <v>23837</v>
      </c>
      <c r="E170" s="10" t="s">
        <v>1558</v>
      </c>
      <c r="F170" s="123" t="str">
        <f t="shared" si="6"/>
        <v xml:space="preserve"> </v>
      </c>
      <c r="G170" s="102" t="s">
        <v>2166</v>
      </c>
      <c r="H170" s="110" t="str">
        <f t="shared" si="5"/>
        <v xml:space="preserve"> </v>
      </c>
      <c r="I170" s="59"/>
    </row>
    <row r="171" spans="1:9" ht="30" customHeight="1" thickBot="1" x14ac:dyDescent="0.4">
      <c r="A171" s="51" t="s">
        <v>316</v>
      </c>
      <c r="B171" s="28" t="s">
        <v>228</v>
      </c>
      <c r="C171" s="24">
        <v>6840</v>
      </c>
      <c r="D171" s="3">
        <v>6840</v>
      </c>
      <c r="E171" s="48">
        <v>60</v>
      </c>
      <c r="F171" s="123" t="str">
        <f t="shared" si="6"/>
        <v>DIJAMANTSKA</v>
      </c>
      <c r="G171" s="102" t="s">
        <v>2166</v>
      </c>
      <c r="H171" s="110" t="str">
        <f t="shared" si="5"/>
        <v xml:space="preserve"> </v>
      </c>
      <c r="I171" s="55"/>
    </row>
    <row r="172" spans="1:9" ht="30" customHeight="1" thickBot="1" x14ac:dyDescent="0.4">
      <c r="A172" s="51" t="s">
        <v>319</v>
      </c>
      <c r="B172" s="28" t="s">
        <v>320</v>
      </c>
      <c r="C172" s="24">
        <v>15600</v>
      </c>
      <c r="D172" s="3">
        <v>15600</v>
      </c>
      <c r="E172" s="91">
        <v>130</v>
      </c>
      <c r="F172" s="123" t="str">
        <f t="shared" si="6"/>
        <v>PLATINASTA</v>
      </c>
      <c r="G172" s="101">
        <v>130</v>
      </c>
      <c r="H172" s="110" t="str">
        <f t="shared" si="5"/>
        <v>PLATINASTA</v>
      </c>
      <c r="I172" s="55"/>
    </row>
    <row r="173" spans="1:9" ht="30" customHeight="1" thickBot="1" x14ac:dyDescent="0.4">
      <c r="A173" s="51" t="s">
        <v>321</v>
      </c>
      <c r="B173" s="28" t="s">
        <v>8</v>
      </c>
      <c r="C173" s="24">
        <v>10000</v>
      </c>
      <c r="D173" s="3">
        <v>10000</v>
      </c>
      <c r="E173" s="48">
        <v>128</v>
      </c>
      <c r="F173" s="123" t="str">
        <f t="shared" si="6"/>
        <v>DIJAMANTSKA</v>
      </c>
      <c r="G173" s="102" t="s">
        <v>2166</v>
      </c>
      <c r="H173" s="110" t="str">
        <f t="shared" si="5"/>
        <v xml:space="preserve"> </v>
      </c>
      <c r="I173" s="55"/>
    </row>
    <row r="174" spans="1:9" ht="30" customHeight="1" thickBot="1" x14ac:dyDescent="0.4">
      <c r="A174" s="51" t="s">
        <v>322</v>
      </c>
      <c r="B174" s="28" t="s">
        <v>214</v>
      </c>
      <c r="C174" s="24">
        <v>12000</v>
      </c>
      <c r="D174" s="3">
        <v>12000</v>
      </c>
      <c r="E174" s="91">
        <v>36</v>
      </c>
      <c r="F174" s="123" t="str">
        <f t="shared" si="6"/>
        <v>PLATINASTA</v>
      </c>
      <c r="G174" s="101">
        <v>36</v>
      </c>
      <c r="H174" s="110" t="str">
        <f t="shared" si="5"/>
        <v>PLATINASTA PLUS</v>
      </c>
      <c r="I174" s="55"/>
    </row>
    <row r="175" spans="1:9" ht="30" customHeight="1" thickBot="1" x14ac:dyDescent="0.4">
      <c r="A175" s="51" t="s">
        <v>323</v>
      </c>
      <c r="B175" s="28" t="s">
        <v>179</v>
      </c>
      <c r="C175" s="24">
        <v>8520</v>
      </c>
      <c r="D175" s="3">
        <v>4000</v>
      </c>
      <c r="E175" s="91">
        <v>34</v>
      </c>
      <c r="F175" s="123" t="str">
        <f t="shared" si="6"/>
        <v>DIJAMANTSKA</v>
      </c>
      <c r="G175" s="101">
        <v>71</v>
      </c>
      <c r="H175" s="110" t="str">
        <f t="shared" si="5"/>
        <v>PLATINASTA</v>
      </c>
      <c r="I175" s="55"/>
    </row>
    <row r="176" spans="1:9" ht="30" customHeight="1" thickBot="1" x14ac:dyDescent="0.4">
      <c r="A176" s="51" t="s">
        <v>325</v>
      </c>
      <c r="B176" s="19" t="s">
        <v>11</v>
      </c>
      <c r="C176" s="24">
        <v>2500</v>
      </c>
      <c r="D176" s="3">
        <v>2500</v>
      </c>
      <c r="E176" s="48">
        <v>25</v>
      </c>
      <c r="F176" s="123" t="str">
        <f t="shared" si="6"/>
        <v>DIJAMANTSKA</v>
      </c>
      <c r="G176" s="102" t="s">
        <v>2166</v>
      </c>
      <c r="H176" s="110" t="str">
        <f t="shared" si="5"/>
        <v xml:space="preserve"> </v>
      </c>
      <c r="I176" s="55"/>
    </row>
    <row r="177" spans="1:9" ht="30" customHeight="1" thickBot="1" x14ac:dyDescent="0.4">
      <c r="A177" s="51" t="s">
        <v>328</v>
      </c>
      <c r="B177" s="19" t="s">
        <v>86</v>
      </c>
      <c r="C177" s="24">
        <v>6000</v>
      </c>
      <c r="D177" s="3">
        <v>6000</v>
      </c>
      <c r="E177" s="48">
        <v>70</v>
      </c>
      <c r="F177" s="123" t="str">
        <f t="shared" si="6"/>
        <v>DIJAMANTSKA</v>
      </c>
      <c r="G177" s="102" t="s">
        <v>2166</v>
      </c>
      <c r="H177" s="110" t="str">
        <f t="shared" si="5"/>
        <v xml:space="preserve"> </v>
      </c>
      <c r="I177" s="55"/>
    </row>
    <row r="178" spans="1:9" ht="30" customHeight="1" thickBot="1" x14ac:dyDescent="0.4">
      <c r="A178" s="51" t="s">
        <v>329</v>
      </c>
      <c r="B178" s="28" t="s">
        <v>330</v>
      </c>
      <c r="C178" s="24">
        <v>11000</v>
      </c>
      <c r="D178" s="3">
        <v>11000</v>
      </c>
      <c r="E178" s="48">
        <v>100</v>
      </c>
      <c r="F178" s="123" t="str">
        <f t="shared" si="6"/>
        <v>DIJAMANTSKA</v>
      </c>
      <c r="G178" s="102" t="s">
        <v>2166</v>
      </c>
      <c r="H178" s="110" t="str">
        <f t="shared" si="5"/>
        <v xml:space="preserve"> </v>
      </c>
      <c r="I178" s="55"/>
    </row>
    <row r="179" spans="1:9" ht="30" customHeight="1" thickBot="1" x14ac:dyDescent="0.4">
      <c r="A179" s="51" t="s">
        <v>331</v>
      </c>
      <c r="B179" s="28" t="s">
        <v>332</v>
      </c>
      <c r="C179" s="24">
        <v>3000</v>
      </c>
      <c r="D179" s="3">
        <v>3000</v>
      </c>
      <c r="E179" s="48">
        <v>105</v>
      </c>
      <c r="F179" s="123" t="str">
        <f t="shared" si="6"/>
        <v>DIJAMANTSKA</v>
      </c>
      <c r="G179" s="102" t="s">
        <v>2166</v>
      </c>
      <c r="H179" s="110" t="str">
        <f t="shared" si="5"/>
        <v xml:space="preserve"> </v>
      </c>
      <c r="I179" s="55"/>
    </row>
    <row r="180" spans="1:9" ht="30" customHeight="1" thickBot="1" x14ac:dyDescent="0.4">
      <c r="A180" s="51" t="s">
        <v>333</v>
      </c>
      <c r="B180" s="19" t="s">
        <v>26</v>
      </c>
      <c r="C180" s="24">
        <v>18480</v>
      </c>
      <c r="D180" s="3">
        <v>18480</v>
      </c>
      <c r="E180" s="91">
        <v>154</v>
      </c>
      <c r="F180" s="123" t="str">
        <f t="shared" si="6"/>
        <v>PLATINASTA</v>
      </c>
      <c r="G180" s="101">
        <v>154</v>
      </c>
      <c r="H180" s="110" t="str">
        <f t="shared" si="5"/>
        <v>PLATINASTA</v>
      </c>
      <c r="I180" s="55"/>
    </row>
    <row r="181" spans="1:9" ht="30" customHeight="1" thickBot="1" x14ac:dyDescent="0.4">
      <c r="A181" s="51" t="s">
        <v>334</v>
      </c>
      <c r="B181" s="19" t="s">
        <v>26</v>
      </c>
      <c r="C181" s="24">
        <v>22800</v>
      </c>
      <c r="D181" s="3">
        <v>22800</v>
      </c>
      <c r="E181" s="48">
        <v>191</v>
      </c>
      <c r="F181" s="123" t="str">
        <f t="shared" si="6"/>
        <v>DIJAMANTSKA</v>
      </c>
      <c r="G181" s="102" t="s">
        <v>2166</v>
      </c>
      <c r="H181" s="110" t="str">
        <f t="shared" si="5"/>
        <v xml:space="preserve"> </v>
      </c>
      <c r="I181" s="55"/>
    </row>
    <row r="182" spans="1:9" ht="30" customHeight="1" thickBot="1" x14ac:dyDescent="0.4">
      <c r="A182" s="51" t="s">
        <v>336</v>
      </c>
      <c r="B182" s="28" t="s">
        <v>337</v>
      </c>
      <c r="C182" s="24">
        <v>5000</v>
      </c>
      <c r="D182" s="3">
        <v>5000</v>
      </c>
      <c r="E182" s="91">
        <v>35</v>
      </c>
      <c r="F182" s="123" t="str">
        <f t="shared" si="6"/>
        <v>PLATINASTA</v>
      </c>
      <c r="G182" s="101">
        <v>35</v>
      </c>
      <c r="H182" s="110" t="str">
        <f t="shared" si="5"/>
        <v>PLATINASTA</v>
      </c>
      <c r="I182" s="55"/>
    </row>
    <row r="183" spans="1:9" ht="30" customHeight="1" thickBot="1" x14ac:dyDescent="0.4">
      <c r="A183" s="51" t="s">
        <v>339</v>
      </c>
      <c r="B183" s="28" t="s">
        <v>262</v>
      </c>
      <c r="C183" s="24">
        <v>500</v>
      </c>
      <c r="D183" s="3">
        <v>500</v>
      </c>
      <c r="E183" s="48">
        <v>20</v>
      </c>
      <c r="F183" s="123" t="str">
        <f t="shared" si="6"/>
        <v>DIJAMANTSKA</v>
      </c>
      <c r="G183" s="102" t="s">
        <v>2166</v>
      </c>
      <c r="H183" s="110" t="str">
        <f t="shared" si="5"/>
        <v xml:space="preserve"> </v>
      </c>
      <c r="I183" s="55"/>
    </row>
    <row r="184" spans="1:9" ht="30" customHeight="1" thickBot="1" x14ac:dyDescent="0.4">
      <c r="A184" s="51" t="s">
        <v>340</v>
      </c>
      <c r="B184" s="22" t="s">
        <v>233</v>
      </c>
      <c r="C184" s="24">
        <v>15300</v>
      </c>
      <c r="D184" s="3">
        <v>6000</v>
      </c>
      <c r="E184" s="91">
        <v>50</v>
      </c>
      <c r="F184" s="123" t="str">
        <f t="shared" si="6"/>
        <v>PLATINASTA</v>
      </c>
      <c r="G184" s="101">
        <v>50</v>
      </c>
      <c r="H184" s="110" t="str">
        <f t="shared" si="5"/>
        <v>PLATINASTA PLUS</v>
      </c>
      <c r="I184" s="55"/>
    </row>
    <row r="185" spans="1:9" ht="30" customHeight="1" thickBot="1" x14ac:dyDescent="0.4">
      <c r="A185" s="51" t="s">
        <v>342</v>
      </c>
      <c r="B185" s="28" t="s">
        <v>6</v>
      </c>
      <c r="C185" s="24">
        <v>8000</v>
      </c>
      <c r="D185" s="3">
        <v>8000</v>
      </c>
      <c r="E185" s="48">
        <v>80</v>
      </c>
      <c r="F185" s="123" t="str">
        <f t="shared" si="6"/>
        <v>DIJAMANTSKA</v>
      </c>
      <c r="G185" s="102" t="s">
        <v>2166</v>
      </c>
      <c r="H185" s="110" t="str">
        <f t="shared" si="5"/>
        <v xml:space="preserve"> </v>
      </c>
      <c r="I185" s="55"/>
    </row>
    <row r="186" spans="1:9" ht="30" customHeight="1" thickBot="1" x14ac:dyDescent="0.4">
      <c r="A186" s="51" t="s">
        <v>343</v>
      </c>
      <c r="B186" s="28" t="s">
        <v>344</v>
      </c>
      <c r="C186" s="24">
        <v>24000</v>
      </c>
      <c r="D186" s="3">
        <v>24000</v>
      </c>
      <c r="E186" s="48">
        <v>550</v>
      </c>
      <c r="F186" s="123" t="str">
        <f t="shared" si="6"/>
        <v>DIJAMANTSKA</v>
      </c>
      <c r="G186" s="102" t="s">
        <v>2166</v>
      </c>
      <c r="H186" s="110" t="str">
        <f t="shared" si="5"/>
        <v xml:space="preserve"> </v>
      </c>
      <c r="I186" s="55"/>
    </row>
    <row r="187" spans="1:9" ht="30" customHeight="1" thickBot="1" x14ac:dyDescent="0.4">
      <c r="A187" s="51" t="s">
        <v>345</v>
      </c>
      <c r="B187" s="28" t="s">
        <v>9</v>
      </c>
      <c r="C187" s="24">
        <v>10000</v>
      </c>
      <c r="D187" s="3">
        <v>5000</v>
      </c>
      <c r="E187" s="91">
        <v>70</v>
      </c>
      <c r="F187" s="123" t="str">
        <f t="shared" si="6"/>
        <v>DIJAMANTSKA</v>
      </c>
      <c r="G187" s="101">
        <v>70</v>
      </c>
      <c r="H187" s="110" t="str">
        <f t="shared" si="5"/>
        <v>PLATINASTA</v>
      </c>
      <c r="I187" s="55"/>
    </row>
    <row r="188" spans="1:9" ht="30" customHeight="1" thickBot="1" x14ac:dyDescent="0.4">
      <c r="A188" s="51" t="s">
        <v>346</v>
      </c>
      <c r="B188" s="28" t="s">
        <v>165</v>
      </c>
      <c r="C188" s="24">
        <v>3000</v>
      </c>
      <c r="D188" s="3">
        <v>3000</v>
      </c>
      <c r="E188" s="48">
        <v>68</v>
      </c>
      <c r="F188" s="123" t="str">
        <f t="shared" si="6"/>
        <v>DIJAMANTSKA</v>
      </c>
      <c r="G188" s="102" t="s">
        <v>2166</v>
      </c>
      <c r="H188" s="110" t="str">
        <f t="shared" si="5"/>
        <v xml:space="preserve"> </v>
      </c>
      <c r="I188" s="55"/>
    </row>
    <row r="189" spans="1:9" ht="30" customHeight="1" thickBot="1" x14ac:dyDescent="0.4">
      <c r="A189" s="51" t="s">
        <v>347</v>
      </c>
      <c r="B189" s="28" t="s">
        <v>348</v>
      </c>
      <c r="C189" s="24">
        <v>1000</v>
      </c>
      <c r="D189" s="3">
        <v>1000</v>
      </c>
      <c r="E189" s="10" t="s">
        <v>1559</v>
      </c>
      <c r="F189" s="123" t="str">
        <f t="shared" si="6"/>
        <v xml:space="preserve"> </v>
      </c>
      <c r="G189" s="102" t="s">
        <v>2166</v>
      </c>
      <c r="H189" s="110" t="str">
        <f t="shared" si="5"/>
        <v xml:space="preserve"> </v>
      </c>
      <c r="I189" s="59"/>
    </row>
    <row r="190" spans="1:9" ht="30" customHeight="1" thickBot="1" x14ac:dyDescent="0.4">
      <c r="A190" s="51" t="s">
        <v>351</v>
      </c>
      <c r="B190" s="29" t="s">
        <v>7</v>
      </c>
      <c r="C190" s="24">
        <v>2000</v>
      </c>
      <c r="D190" s="3">
        <v>2000</v>
      </c>
      <c r="E190" s="48">
        <v>20</v>
      </c>
      <c r="F190" s="123" t="str">
        <f t="shared" si="6"/>
        <v>DIJAMANTSKA</v>
      </c>
      <c r="G190" s="102" t="s">
        <v>2166</v>
      </c>
      <c r="H190" s="110" t="str">
        <f t="shared" si="5"/>
        <v xml:space="preserve"> </v>
      </c>
      <c r="I190" s="55"/>
    </row>
    <row r="191" spans="1:9" ht="30" customHeight="1" thickBot="1" x14ac:dyDescent="0.4">
      <c r="A191" s="51" t="s">
        <v>359</v>
      </c>
      <c r="B191" s="28" t="s">
        <v>360</v>
      </c>
      <c r="C191" s="24">
        <v>500</v>
      </c>
      <c r="D191" s="3">
        <v>500</v>
      </c>
      <c r="E191" s="48">
        <v>15</v>
      </c>
      <c r="F191" s="123" t="str">
        <f t="shared" si="6"/>
        <v>DIJAMANTSKA</v>
      </c>
      <c r="G191" s="102" t="s">
        <v>2166</v>
      </c>
      <c r="H191" s="110" t="str">
        <f t="shared" si="5"/>
        <v xml:space="preserve"> </v>
      </c>
      <c r="I191" s="55"/>
    </row>
    <row r="192" spans="1:9" ht="30" customHeight="1" thickBot="1" x14ac:dyDescent="0.4">
      <c r="A192" s="51" t="s">
        <v>362</v>
      </c>
      <c r="B192" s="21" t="s">
        <v>140</v>
      </c>
      <c r="C192" s="24">
        <v>10000</v>
      </c>
      <c r="D192" s="3">
        <v>10000</v>
      </c>
      <c r="E192" s="48">
        <v>130</v>
      </c>
      <c r="F192" s="123" t="str">
        <f t="shared" si="6"/>
        <v>DIJAMANTSKA</v>
      </c>
      <c r="G192" s="102" t="s">
        <v>2166</v>
      </c>
      <c r="H192" s="110" t="str">
        <f t="shared" si="5"/>
        <v xml:space="preserve"> </v>
      </c>
      <c r="I192" s="55"/>
    </row>
    <row r="193" spans="1:9" ht="30" customHeight="1" thickBot="1" x14ac:dyDescent="0.4">
      <c r="A193" s="51" t="s">
        <v>364</v>
      </c>
      <c r="B193" s="21" t="s">
        <v>365</v>
      </c>
      <c r="C193" s="24">
        <v>12700</v>
      </c>
      <c r="D193" s="3">
        <v>9500</v>
      </c>
      <c r="E193" s="10">
        <v>80</v>
      </c>
      <c r="F193" s="123" t="str">
        <f t="shared" si="6"/>
        <v>DIJAMANTSKA</v>
      </c>
      <c r="G193" s="102">
        <v>105</v>
      </c>
      <c r="H193" s="110" t="str">
        <f t="shared" si="5"/>
        <v>PLATINASTA</v>
      </c>
      <c r="I193" s="55"/>
    </row>
    <row r="194" spans="1:9" ht="30" customHeight="1" thickBot="1" x14ac:dyDescent="0.4">
      <c r="A194" s="51" t="s">
        <v>366</v>
      </c>
      <c r="B194" s="21" t="s">
        <v>9</v>
      </c>
      <c r="C194" s="24">
        <v>22000</v>
      </c>
      <c r="D194" s="3">
        <v>8000</v>
      </c>
      <c r="E194" s="91">
        <v>80</v>
      </c>
      <c r="F194" s="123" t="str">
        <f t="shared" si="6"/>
        <v>DIJAMANTSKA</v>
      </c>
      <c r="G194" s="101">
        <v>130</v>
      </c>
      <c r="H194" s="110" t="str">
        <f t="shared" ref="H194:H257" si="7">IFERROR(IF(OR((D194-6000)/E194&gt;=120,(C194-6000)/G194&gt;=120),"PLATINASTA PLUS",IF(AND((C194/G194&gt;=120),C194&lt;(G194*120+6000)),"PLATINASTA","DIJAMANTSKA"))," ")</f>
        <v>PLATINASTA PLUS</v>
      </c>
      <c r="I194" s="55"/>
    </row>
    <row r="195" spans="1:9" ht="30" customHeight="1" thickBot="1" x14ac:dyDescent="0.4">
      <c r="A195" s="51" t="s">
        <v>367</v>
      </c>
      <c r="B195" s="21" t="s">
        <v>138</v>
      </c>
      <c r="C195" s="24">
        <v>2000</v>
      </c>
      <c r="D195" s="3">
        <v>2000</v>
      </c>
      <c r="E195" s="48">
        <v>70</v>
      </c>
      <c r="F195" s="123" t="str">
        <f t="shared" si="6"/>
        <v>DIJAMANTSKA</v>
      </c>
      <c r="G195" s="102" t="s">
        <v>2166</v>
      </c>
      <c r="H195" s="110" t="str">
        <f t="shared" si="7"/>
        <v xml:space="preserve"> </v>
      </c>
      <c r="I195" s="55"/>
    </row>
    <row r="196" spans="1:9" ht="30" customHeight="1" thickBot="1" x14ac:dyDescent="0.4">
      <c r="A196" s="51" t="s">
        <v>368</v>
      </c>
      <c r="B196" s="21" t="s">
        <v>369</v>
      </c>
      <c r="C196" s="24">
        <v>2400</v>
      </c>
      <c r="D196" s="3">
        <v>2400</v>
      </c>
      <c r="E196" s="91">
        <v>20</v>
      </c>
      <c r="F196" s="123" t="str">
        <f t="shared" si="6"/>
        <v>PLATINASTA</v>
      </c>
      <c r="G196" s="101">
        <v>20</v>
      </c>
      <c r="H196" s="110" t="str">
        <f t="shared" si="7"/>
        <v>PLATINASTA</v>
      </c>
      <c r="I196" s="55"/>
    </row>
    <row r="197" spans="1:9" ht="30" customHeight="1" thickBot="1" x14ac:dyDescent="0.4">
      <c r="A197" s="51" t="s">
        <v>370</v>
      </c>
      <c r="B197" s="19" t="s">
        <v>21</v>
      </c>
      <c r="C197" s="24">
        <v>6000</v>
      </c>
      <c r="D197" s="3">
        <v>6000</v>
      </c>
      <c r="E197" s="48">
        <v>110</v>
      </c>
      <c r="F197" s="123" t="str">
        <f t="shared" si="6"/>
        <v>DIJAMANTSKA</v>
      </c>
      <c r="G197" s="102" t="s">
        <v>2166</v>
      </c>
      <c r="H197" s="110" t="str">
        <f t="shared" si="7"/>
        <v xml:space="preserve"> </v>
      </c>
      <c r="I197" s="55"/>
    </row>
    <row r="198" spans="1:9" ht="30" customHeight="1" thickBot="1" x14ac:dyDescent="0.4">
      <c r="A198" s="51" t="s">
        <v>371</v>
      </c>
      <c r="B198" s="19" t="s">
        <v>372</v>
      </c>
      <c r="C198" s="24">
        <v>2300</v>
      </c>
      <c r="D198" s="3">
        <v>2300</v>
      </c>
      <c r="E198" s="10" t="s">
        <v>1559</v>
      </c>
      <c r="F198" s="123" t="str">
        <f t="shared" si="6"/>
        <v xml:space="preserve"> </v>
      </c>
      <c r="G198" s="102" t="s">
        <v>2166</v>
      </c>
      <c r="H198" s="110" t="str">
        <f t="shared" si="7"/>
        <v xml:space="preserve"> </v>
      </c>
      <c r="I198" s="59"/>
    </row>
    <row r="199" spans="1:9" ht="30" customHeight="1" thickBot="1" x14ac:dyDescent="0.4">
      <c r="A199" s="51" t="s">
        <v>373</v>
      </c>
      <c r="B199" s="19" t="s">
        <v>144</v>
      </c>
      <c r="C199" s="24">
        <v>5000</v>
      </c>
      <c r="D199" s="3">
        <v>5000</v>
      </c>
      <c r="E199" s="48">
        <v>100</v>
      </c>
      <c r="F199" s="123" t="str">
        <f t="shared" si="6"/>
        <v>DIJAMANTSKA</v>
      </c>
      <c r="G199" s="102" t="s">
        <v>2166</v>
      </c>
      <c r="H199" s="110" t="str">
        <f t="shared" si="7"/>
        <v xml:space="preserve"> </v>
      </c>
      <c r="I199" s="55"/>
    </row>
    <row r="200" spans="1:9" ht="30" customHeight="1" thickBot="1" x14ac:dyDescent="0.4">
      <c r="A200" s="51" t="s">
        <v>375</v>
      </c>
      <c r="B200" s="19" t="s">
        <v>86</v>
      </c>
      <c r="C200" s="24">
        <v>1000</v>
      </c>
      <c r="D200" s="3">
        <v>1000</v>
      </c>
      <c r="E200" s="91">
        <v>47</v>
      </c>
      <c r="F200" s="123" t="str">
        <f t="shared" si="6"/>
        <v>DIJAMANTSKA</v>
      </c>
      <c r="G200" s="101">
        <v>63</v>
      </c>
      <c r="H200" s="110" t="str">
        <f t="shared" si="7"/>
        <v>DIJAMANTSKA</v>
      </c>
      <c r="I200" s="55"/>
    </row>
    <row r="201" spans="1:9" ht="30" customHeight="1" thickBot="1" x14ac:dyDescent="0.4">
      <c r="A201" s="51" t="s">
        <v>376</v>
      </c>
      <c r="B201" s="19" t="s">
        <v>2</v>
      </c>
      <c r="C201" s="24">
        <v>500</v>
      </c>
      <c r="D201" s="3">
        <v>500</v>
      </c>
      <c r="E201" s="48">
        <v>40</v>
      </c>
      <c r="F201" s="123" t="str">
        <f t="shared" si="6"/>
        <v>DIJAMANTSKA</v>
      </c>
      <c r="G201" s="102" t="s">
        <v>2166</v>
      </c>
      <c r="H201" s="110" t="str">
        <f t="shared" si="7"/>
        <v xml:space="preserve"> </v>
      </c>
      <c r="I201" s="55"/>
    </row>
    <row r="202" spans="1:9" ht="30" customHeight="1" thickBot="1" x14ac:dyDescent="0.4">
      <c r="A202" s="51" t="s">
        <v>377</v>
      </c>
      <c r="B202" s="19" t="s">
        <v>8</v>
      </c>
      <c r="C202" s="24">
        <v>1200</v>
      </c>
      <c r="D202" s="3">
        <v>1200</v>
      </c>
      <c r="E202" s="48">
        <v>42</v>
      </c>
      <c r="F202" s="123" t="str">
        <f t="shared" si="6"/>
        <v>DIJAMANTSKA</v>
      </c>
      <c r="G202" s="102" t="s">
        <v>2166</v>
      </c>
      <c r="H202" s="110" t="str">
        <f t="shared" si="7"/>
        <v xml:space="preserve"> </v>
      </c>
      <c r="I202" s="55"/>
    </row>
    <row r="203" spans="1:9" ht="30" customHeight="1" thickBot="1" x14ac:dyDescent="0.4">
      <c r="A203" s="51" t="s">
        <v>378</v>
      </c>
      <c r="B203" s="19" t="s">
        <v>8</v>
      </c>
      <c r="C203" s="24">
        <v>3000</v>
      </c>
      <c r="D203" s="3">
        <v>3000</v>
      </c>
      <c r="E203" s="91">
        <v>11</v>
      </c>
      <c r="F203" s="123" t="str">
        <f t="shared" ref="F203:F266" si="8">IFERROR(IF(D203/E203&gt;=120,"PLATINASTA","DIJAMANTSKA")," ")</f>
        <v>PLATINASTA</v>
      </c>
      <c r="G203" s="101">
        <v>11</v>
      </c>
      <c r="H203" s="110" t="str">
        <f t="shared" si="7"/>
        <v>PLATINASTA</v>
      </c>
      <c r="I203" s="55"/>
    </row>
    <row r="204" spans="1:9" ht="30" customHeight="1" thickBot="1" x14ac:dyDescent="0.4">
      <c r="A204" s="51" t="s">
        <v>379</v>
      </c>
      <c r="B204" s="19" t="s">
        <v>10</v>
      </c>
      <c r="C204" s="24">
        <v>10000</v>
      </c>
      <c r="D204" s="3">
        <v>10000</v>
      </c>
      <c r="E204" s="48">
        <v>124</v>
      </c>
      <c r="F204" s="123" t="str">
        <f t="shared" si="8"/>
        <v>DIJAMANTSKA</v>
      </c>
      <c r="G204" s="102" t="s">
        <v>2166</v>
      </c>
      <c r="H204" s="110" t="str">
        <f t="shared" si="7"/>
        <v xml:space="preserve"> </v>
      </c>
      <c r="I204" s="55"/>
    </row>
    <row r="205" spans="1:9" ht="30" customHeight="1" thickBot="1" x14ac:dyDescent="0.4">
      <c r="A205" s="51" t="s">
        <v>383</v>
      </c>
      <c r="B205" s="19" t="s">
        <v>344</v>
      </c>
      <c r="C205" s="24">
        <v>5000</v>
      </c>
      <c r="D205" s="3">
        <v>5000</v>
      </c>
      <c r="E205" s="48">
        <v>330</v>
      </c>
      <c r="F205" s="123" t="str">
        <f t="shared" si="8"/>
        <v>DIJAMANTSKA</v>
      </c>
      <c r="G205" s="102" t="s">
        <v>2166</v>
      </c>
      <c r="H205" s="110" t="str">
        <f t="shared" si="7"/>
        <v xml:space="preserve"> </v>
      </c>
      <c r="I205" s="55"/>
    </row>
    <row r="206" spans="1:9" ht="30" customHeight="1" thickBot="1" x14ac:dyDescent="0.4">
      <c r="A206" s="51" t="s">
        <v>149</v>
      </c>
      <c r="B206" s="22" t="s">
        <v>2</v>
      </c>
      <c r="C206" s="24">
        <v>2500</v>
      </c>
      <c r="D206" s="15">
        <v>1200</v>
      </c>
      <c r="E206" s="48">
        <v>20</v>
      </c>
      <c r="F206" s="123" t="str">
        <f t="shared" si="8"/>
        <v>DIJAMANTSKA</v>
      </c>
      <c r="G206" s="102" t="s">
        <v>2166</v>
      </c>
      <c r="H206" s="110" t="str">
        <f t="shared" si="7"/>
        <v xml:space="preserve"> </v>
      </c>
      <c r="I206" s="55"/>
    </row>
    <row r="207" spans="1:9" ht="30" customHeight="1" thickBot="1" x14ac:dyDescent="0.4">
      <c r="A207" s="51" t="s">
        <v>385</v>
      </c>
      <c r="B207" s="19" t="s">
        <v>32</v>
      </c>
      <c r="C207" s="24">
        <v>6000</v>
      </c>
      <c r="D207" s="3">
        <v>6000</v>
      </c>
      <c r="E207" s="91">
        <v>30</v>
      </c>
      <c r="F207" s="123" t="str">
        <f t="shared" si="8"/>
        <v>PLATINASTA</v>
      </c>
      <c r="G207" s="101">
        <v>30</v>
      </c>
      <c r="H207" s="110" t="str">
        <f t="shared" si="7"/>
        <v>PLATINASTA</v>
      </c>
      <c r="I207" s="55"/>
    </row>
    <row r="208" spans="1:9" ht="30" customHeight="1" thickBot="1" x14ac:dyDescent="0.4">
      <c r="A208" s="51" t="s">
        <v>386</v>
      </c>
      <c r="B208" s="19" t="s">
        <v>64</v>
      </c>
      <c r="C208" s="24">
        <v>1000</v>
      </c>
      <c r="D208" s="3">
        <v>1000</v>
      </c>
      <c r="E208" s="10" t="s">
        <v>1563</v>
      </c>
      <c r="F208" s="123" t="str">
        <f t="shared" si="8"/>
        <v xml:space="preserve"> </v>
      </c>
      <c r="G208" s="102" t="s">
        <v>2166</v>
      </c>
      <c r="H208" s="110" t="str">
        <f t="shared" si="7"/>
        <v xml:space="preserve"> </v>
      </c>
      <c r="I208" s="59"/>
    </row>
    <row r="209" spans="1:9" ht="30" customHeight="1" thickBot="1" x14ac:dyDescent="0.4">
      <c r="A209" s="51" t="s">
        <v>387</v>
      </c>
      <c r="B209" s="29" t="s">
        <v>7</v>
      </c>
      <c r="C209" s="24">
        <v>3000</v>
      </c>
      <c r="D209" s="3">
        <v>3000</v>
      </c>
      <c r="E209" s="48">
        <v>70</v>
      </c>
      <c r="F209" s="123" t="str">
        <f t="shared" si="8"/>
        <v>DIJAMANTSKA</v>
      </c>
      <c r="G209" s="102" t="s">
        <v>2166</v>
      </c>
      <c r="H209" s="110" t="str">
        <f t="shared" si="7"/>
        <v xml:space="preserve"> </v>
      </c>
      <c r="I209" s="55"/>
    </row>
    <row r="210" spans="1:9" ht="30" customHeight="1" thickBot="1" x14ac:dyDescent="0.4">
      <c r="A210" s="51" t="s">
        <v>388</v>
      </c>
      <c r="B210" s="19" t="s">
        <v>318</v>
      </c>
      <c r="C210" s="24">
        <v>2000</v>
      </c>
      <c r="D210" s="3">
        <v>2000</v>
      </c>
      <c r="E210" s="48">
        <v>141</v>
      </c>
      <c r="F210" s="123" t="str">
        <f t="shared" si="8"/>
        <v>DIJAMANTSKA</v>
      </c>
      <c r="G210" s="102" t="s">
        <v>2166</v>
      </c>
      <c r="H210" s="110" t="str">
        <f t="shared" si="7"/>
        <v xml:space="preserve"> </v>
      </c>
      <c r="I210" s="55"/>
    </row>
    <row r="211" spans="1:9" ht="30" customHeight="1" thickBot="1" x14ac:dyDescent="0.4">
      <c r="A211" s="51" t="s">
        <v>389</v>
      </c>
      <c r="B211" s="19" t="s">
        <v>8</v>
      </c>
      <c r="C211" s="24">
        <v>10000</v>
      </c>
      <c r="D211" s="3">
        <v>5000</v>
      </c>
      <c r="E211" s="91">
        <v>75</v>
      </c>
      <c r="F211" s="123" t="str">
        <f t="shared" si="8"/>
        <v>DIJAMANTSKA</v>
      </c>
      <c r="G211" s="101">
        <v>80</v>
      </c>
      <c r="H211" s="110" t="str">
        <f t="shared" si="7"/>
        <v>PLATINASTA</v>
      </c>
      <c r="I211" s="55"/>
    </row>
    <row r="212" spans="1:9" ht="30" customHeight="1" thickBot="1" x14ac:dyDescent="0.4">
      <c r="A212" s="51" t="s">
        <v>391</v>
      </c>
      <c r="B212" s="19" t="s">
        <v>26</v>
      </c>
      <c r="C212" s="24">
        <v>3360</v>
      </c>
      <c r="D212" s="3">
        <v>3360</v>
      </c>
      <c r="E212" s="48">
        <v>28</v>
      </c>
      <c r="F212" s="123" t="str">
        <f t="shared" si="8"/>
        <v>PLATINASTA</v>
      </c>
      <c r="G212" s="102" t="s">
        <v>2166</v>
      </c>
      <c r="H212" s="110" t="str">
        <f t="shared" si="7"/>
        <v xml:space="preserve"> </v>
      </c>
      <c r="I212" s="55"/>
    </row>
    <row r="213" spans="1:9" ht="30" customHeight="1" thickBot="1" x14ac:dyDescent="0.4">
      <c r="A213" s="51" t="s">
        <v>392</v>
      </c>
      <c r="B213" s="22" t="s">
        <v>170</v>
      </c>
      <c r="C213" s="24">
        <v>3000</v>
      </c>
      <c r="D213" s="3">
        <v>3000</v>
      </c>
      <c r="E213" s="48">
        <v>15</v>
      </c>
      <c r="F213" s="123" t="str">
        <f t="shared" si="8"/>
        <v>PLATINASTA</v>
      </c>
      <c r="G213" s="102" t="s">
        <v>2166</v>
      </c>
      <c r="H213" s="110" t="str">
        <f t="shared" si="7"/>
        <v xml:space="preserve"> </v>
      </c>
      <c r="I213" s="55"/>
    </row>
    <row r="214" spans="1:9" ht="37.5" customHeight="1" thickBot="1" x14ac:dyDescent="0.4">
      <c r="A214" s="51" t="s">
        <v>394</v>
      </c>
      <c r="B214" s="19" t="s">
        <v>187</v>
      </c>
      <c r="C214" s="24">
        <v>12720</v>
      </c>
      <c r="D214" s="3">
        <v>3000</v>
      </c>
      <c r="E214" s="91">
        <v>98</v>
      </c>
      <c r="F214" s="123" t="str">
        <f t="shared" si="8"/>
        <v>DIJAMANTSKA</v>
      </c>
      <c r="G214" s="101">
        <v>98</v>
      </c>
      <c r="H214" s="110" t="str">
        <f t="shared" si="7"/>
        <v>PLATINASTA</v>
      </c>
      <c r="I214" s="55"/>
    </row>
    <row r="215" spans="1:9" ht="30" customHeight="1" thickBot="1" x14ac:dyDescent="0.4">
      <c r="A215" s="51" t="s">
        <v>395</v>
      </c>
      <c r="B215" s="19" t="s">
        <v>247</v>
      </c>
      <c r="C215" s="24">
        <v>8400</v>
      </c>
      <c r="D215" s="3">
        <v>8400</v>
      </c>
      <c r="E215" s="48">
        <v>75</v>
      </c>
      <c r="F215" s="123" t="str">
        <f t="shared" si="8"/>
        <v>DIJAMANTSKA</v>
      </c>
      <c r="G215" s="102" t="s">
        <v>2166</v>
      </c>
      <c r="H215" s="110" t="str">
        <f t="shared" si="7"/>
        <v xml:space="preserve"> </v>
      </c>
      <c r="I215" s="55"/>
    </row>
    <row r="216" spans="1:9" ht="30" customHeight="1" thickBot="1" x14ac:dyDescent="0.4">
      <c r="A216" s="51" t="s">
        <v>166</v>
      </c>
      <c r="B216" s="19" t="s">
        <v>396</v>
      </c>
      <c r="C216" s="24">
        <v>2000</v>
      </c>
      <c r="D216" s="3">
        <v>2000</v>
      </c>
      <c r="E216" s="10" t="s">
        <v>1559</v>
      </c>
      <c r="F216" s="123" t="str">
        <f t="shared" si="8"/>
        <v xml:space="preserve"> </v>
      </c>
      <c r="G216" s="102" t="s">
        <v>2166</v>
      </c>
      <c r="H216" s="110" t="str">
        <f t="shared" si="7"/>
        <v xml:space="preserve"> </v>
      </c>
      <c r="I216" s="59"/>
    </row>
    <row r="217" spans="1:9" ht="30" customHeight="1" thickBot="1" x14ac:dyDescent="0.4">
      <c r="A217" s="51" t="s">
        <v>398</v>
      </c>
      <c r="B217" s="28" t="s">
        <v>358</v>
      </c>
      <c r="C217" s="24">
        <v>6000</v>
      </c>
      <c r="D217" s="3">
        <v>3000</v>
      </c>
      <c r="E217" s="91">
        <v>40</v>
      </c>
      <c r="F217" s="123" t="str">
        <f t="shared" si="8"/>
        <v>DIJAMANTSKA</v>
      </c>
      <c r="G217" s="101">
        <v>40</v>
      </c>
      <c r="H217" s="110" t="str">
        <f t="shared" si="7"/>
        <v>PLATINASTA</v>
      </c>
      <c r="I217" s="55"/>
    </row>
    <row r="218" spans="1:9" ht="30" customHeight="1" thickBot="1" x14ac:dyDescent="0.4">
      <c r="A218" s="51" t="s">
        <v>402</v>
      </c>
      <c r="B218" s="22" t="s">
        <v>403</v>
      </c>
      <c r="C218" s="24">
        <v>2200</v>
      </c>
      <c r="D218" s="3">
        <v>2200</v>
      </c>
      <c r="E218" s="48">
        <v>70</v>
      </c>
      <c r="F218" s="123" t="str">
        <f t="shared" si="8"/>
        <v>DIJAMANTSKA</v>
      </c>
      <c r="G218" s="102" t="s">
        <v>2166</v>
      </c>
      <c r="H218" s="110" t="str">
        <f t="shared" si="7"/>
        <v xml:space="preserve"> </v>
      </c>
      <c r="I218" s="55"/>
    </row>
    <row r="219" spans="1:9" ht="30" customHeight="1" thickBot="1" x14ac:dyDescent="0.4">
      <c r="A219" s="51" t="s">
        <v>404</v>
      </c>
      <c r="B219" s="19" t="s">
        <v>26</v>
      </c>
      <c r="C219" s="24">
        <v>3000</v>
      </c>
      <c r="D219" s="3">
        <v>3000</v>
      </c>
      <c r="E219" s="91">
        <v>14</v>
      </c>
      <c r="F219" s="123" t="str">
        <f t="shared" si="8"/>
        <v>PLATINASTA</v>
      </c>
      <c r="G219" s="101">
        <v>14</v>
      </c>
      <c r="H219" s="110" t="str">
        <f t="shared" si="7"/>
        <v>PLATINASTA</v>
      </c>
      <c r="I219" s="55"/>
    </row>
    <row r="220" spans="1:9" ht="30" customHeight="1" thickBot="1" x14ac:dyDescent="0.4">
      <c r="A220" s="51" t="s">
        <v>407</v>
      </c>
      <c r="B220" s="22" t="s">
        <v>408</v>
      </c>
      <c r="C220" s="24">
        <v>500</v>
      </c>
      <c r="D220" s="3">
        <v>500</v>
      </c>
      <c r="E220" s="48">
        <v>20</v>
      </c>
      <c r="F220" s="123" t="str">
        <f t="shared" si="8"/>
        <v>DIJAMANTSKA</v>
      </c>
      <c r="G220" s="102" t="s">
        <v>2166</v>
      </c>
      <c r="H220" s="110" t="str">
        <f t="shared" si="7"/>
        <v xml:space="preserve"> </v>
      </c>
      <c r="I220" s="55"/>
    </row>
    <row r="221" spans="1:9" ht="30" customHeight="1" thickBot="1" x14ac:dyDescent="0.4">
      <c r="A221" s="51" t="s">
        <v>409</v>
      </c>
      <c r="B221" s="22" t="s">
        <v>165</v>
      </c>
      <c r="C221" s="24">
        <v>1000</v>
      </c>
      <c r="D221" s="3">
        <v>1000</v>
      </c>
      <c r="E221" s="48">
        <v>50</v>
      </c>
      <c r="F221" s="123" t="str">
        <f t="shared" si="8"/>
        <v>DIJAMANTSKA</v>
      </c>
      <c r="G221" s="102" t="s">
        <v>2166</v>
      </c>
      <c r="H221" s="110" t="str">
        <f t="shared" si="7"/>
        <v xml:space="preserve"> </v>
      </c>
      <c r="I221" s="55"/>
    </row>
    <row r="222" spans="1:9" ht="30" customHeight="1" thickBot="1" x14ac:dyDescent="0.4">
      <c r="A222" s="51" t="s">
        <v>410</v>
      </c>
      <c r="B222" s="22" t="s">
        <v>411</v>
      </c>
      <c r="C222" s="24">
        <v>15000</v>
      </c>
      <c r="D222" s="3">
        <v>15000</v>
      </c>
      <c r="E222" s="48">
        <v>270</v>
      </c>
      <c r="F222" s="123" t="str">
        <f t="shared" si="8"/>
        <v>DIJAMANTSKA</v>
      </c>
      <c r="G222" s="102" t="s">
        <v>2166</v>
      </c>
      <c r="H222" s="110" t="str">
        <f t="shared" si="7"/>
        <v xml:space="preserve"> </v>
      </c>
      <c r="I222" s="55"/>
    </row>
    <row r="223" spans="1:9" ht="30" customHeight="1" thickBot="1" x14ac:dyDescent="0.4">
      <c r="A223" s="51" t="s">
        <v>413</v>
      </c>
      <c r="B223" s="22" t="s">
        <v>6</v>
      </c>
      <c r="C223" s="24">
        <v>20000</v>
      </c>
      <c r="D223" s="3">
        <v>20000</v>
      </c>
      <c r="E223" s="91">
        <v>150</v>
      </c>
      <c r="F223" s="123" t="str">
        <f t="shared" si="8"/>
        <v>PLATINASTA</v>
      </c>
      <c r="G223" s="101">
        <v>150</v>
      </c>
      <c r="H223" s="110" t="str">
        <f t="shared" si="7"/>
        <v>PLATINASTA</v>
      </c>
      <c r="I223" s="55"/>
    </row>
    <row r="224" spans="1:9" ht="30" customHeight="1" thickBot="1" x14ac:dyDescent="0.4">
      <c r="A224" s="51" t="s">
        <v>414</v>
      </c>
      <c r="B224" s="22" t="s">
        <v>9</v>
      </c>
      <c r="C224" s="24">
        <v>10000</v>
      </c>
      <c r="D224" s="3">
        <v>10000</v>
      </c>
      <c r="E224" s="48">
        <v>156</v>
      </c>
      <c r="F224" s="123" t="str">
        <f t="shared" si="8"/>
        <v>DIJAMANTSKA</v>
      </c>
      <c r="G224" s="102" t="s">
        <v>2166</v>
      </c>
      <c r="H224" s="110" t="str">
        <f t="shared" si="7"/>
        <v xml:space="preserve"> </v>
      </c>
      <c r="I224" s="55"/>
    </row>
    <row r="225" spans="1:9" ht="30" customHeight="1" thickBot="1" x14ac:dyDescent="0.4">
      <c r="A225" s="51" t="s">
        <v>415</v>
      </c>
      <c r="B225" s="22" t="s">
        <v>9</v>
      </c>
      <c r="C225" s="24">
        <v>5000</v>
      </c>
      <c r="D225" s="3">
        <v>5000</v>
      </c>
      <c r="E225" s="48">
        <v>60</v>
      </c>
      <c r="F225" s="123" t="str">
        <f t="shared" si="8"/>
        <v>DIJAMANTSKA</v>
      </c>
      <c r="G225" s="102" t="s">
        <v>2166</v>
      </c>
      <c r="H225" s="110" t="str">
        <f t="shared" si="7"/>
        <v xml:space="preserve"> </v>
      </c>
      <c r="I225" s="55"/>
    </row>
    <row r="226" spans="1:9" ht="30" customHeight="1" thickBot="1" x14ac:dyDescent="0.4">
      <c r="A226" s="51" t="s">
        <v>416</v>
      </c>
      <c r="B226" s="22" t="s">
        <v>417</v>
      </c>
      <c r="C226" s="24">
        <v>1000</v>
      </c>
      <c r="D226" s="3">
        <v>1000</v>
      </c>
      <c r="E226" s="10" t="s">
        <v>1559</v>
      </c>
      <c r="F226" s="123" t="str">
        <f t="shared" si="8"/>
        <v xml:space="preserve"> </v>
      </c>
      <c r="G226" s="102" t="s">
        <v>2166</v>
      </c>
      <c r="H226" s="110" t="str">
        <f t="shared" si="7"/>
        <v xml:space="preserve"> </v>
      </c>
      <c r="I226" s="59"/>
    </row>
    <row r="227" spans="1:9" ht="30" customHeight="1" thickBot="1" x14ac:dyDescent="0.4">
      <c r="A227" s="51" t="s">
        <v>418</v>
      </c>
      <c r="B227" s="22" t="s">
        <v>2</v>
      </c>
      <c r="C227" s="24">
        <v>5000</v>
      </c>
      <c r="D227" s="3">
        <v>5000</v>
      </c>
      <c r="E227" s="48">
        <v>550</v>
      </c>
      <c r="F227" s="123" t="str">
        <f t="shared" si="8"/>
        <v>DIJAMANTSKA</v>
      </c>
      <c r="G227" s="102" t="s">
        <v>2166</v>
      </c>
      <c r="H227" s="110" t="str">
        <f t="shared" si="7"/>
        <v xml:space="preserve"> </v>
      </c>
      <c r="I227" s="55"/>
    </row>
    <row r="228" spans="1:9" ht="30" customHeight="1" thickBot="1" x14ac:dyDescent="0.4">
      <c r="A228" s="51" t="s">
        <v>420</v>
      </c>
      <c r="B228" s="22" t="s">
        <v>138</v>
      </c>
      <c r="C228" s="24">
        <v>1000</v>
      </c>
      <c r="D228" s="3">
        <v>1000</v>
      </c>
      <c r="E228" s="48">
        <v>20</v>
      </c>
      <c r="F228" s="123" t="str">
        <f t="shared" si="8"/>
        <v>DIJAMANTSKA</v>
      </c>
      <c r="G228" s="102" t="s">
        <v>2166</v>
      </c>
      <c r="H228" s="110" t="str">
        <f t="shared" si="7"/>
        <v xml:space="preserve"> </v>
      </c>
      <c r="I228" s="55"/>
    </row>
    <row r="229" spans="1:9" ht="30" customHeight="1" thickBot="1" x14ac:dyDescent="0.4">
      <c r="A229" s="51" t="s">
        <v>422</v>
      </c>
      <c r="B229" s="22" t="s">
        <v>423</v>
      </c>
      <c r="C229" s="24">
        <v>5000</v>
      </c>
      <c r="D229" s="3">
        <v>5000</v>
      </c>
      <c r="E229" s="48">
        <v>270</v>
      </c>
      <c r="F229" s="123" t="str">
        <f t="shared" si="8"/>
        <v>DIJAMANTSKA</v>
      </c>
      <c r="G229" s="102" t="s">
        <v>2166</v>
      </c>
      <c r="H229" s="110" t="str">
        <f t="shared" si="7"/>
        <v xml:space="preserve"> </v>
      </c>
      <c r="I229" s="55"/>
    </row>
    <row r="230" spans="1:9" ht="30" customHeight="1" thickBot="1" x14ac:dyDescent="0.4">
      <c r="A230" s="51" t="s">
        <v>424</v>
      </c>
      <c r="B230" s="22" t="s">
        <v>32</v>
      </c>
      <c r="C230" s="24">
        <v>10000</v>
      </c>
      <c r="D230" s="3">
        <v>10000</v>
      </c>
      <c r="E230" s="48">
        <v>110</v>
      </c>
      <c r="F230" s="123" t="str">
        <f t="shared" si="8"/>
        <v>DIJAMANTSKA</v>
      </c>
      <c r="G230" s="102" t="s">
        <v>2166</v>
      </c>
      <c r="H230" s="110" t="str">
        <f t="shared" si="7"/>
        <v xml:space="preserve"> </v>
      </c>
      <c r="I230" s="55"/>
    </row>
    <row r="231" spans="1:9" ht="30" customHeight="1" thickBot="1" x14ac:dyDescent="0.4">
      <c r="A231" s="51" t="s">
        <v>426</v>
      </c>
      <c r="B231" s="22" t="s">
        <v>219</v>
      </c>
      <c r="C231" s="24">
        <v>6000</v>
      </c>
      <c r="D231" s="3">
        <v>6000</v>
      </c>
      <c r="E231" s="48">
        <v>105</v>
      </c>
      <c r="F231" s="123" t="str">
        <f t="shared" si="8"/>
        <v>DIJAMANTSKA</v>
      </c>
      <c r="G231" s="102" t="s">
        <v>2166</v>
      </c>
      <c r="H231" s="110" t="str">
        <f t="shared" si="7"/>
        <v xml:space="preserve"> </v>
      </c>
      <c r="I231" s="55"/>
    </row>
    <row r="232" spans="1:9" ht="30" customHeight="1" thickBot="1" x14ac:dyDescent="0.4">
      <c r="A232" s="51" t="s">
        <v>427</v>
      </c>
      <c r="B232" s="22" t="s">
        <v>428</v>
      </c>
      <c r="C232" s="24">
        <v>1100</v>
      </c>
      <c r="D232" s="3">
        <v>1100</v>
      </c>
      <c r="E232" s="48">
        <v>46</v>
      </c>
      <c r="F232" s="123" t="str">
        <f t="shared" si="8"/>
        <v>DIJAMANTSKA</v>
      </c>
      <c r="G232" s="102" t="s">
        <v>2166</v>
      </c>
      <c r="H232" s="110" t="str">
        <f t="shared" si="7"/>
        <v xml:space="preserve"> </v>
      </c>
      <c r="I232" s="55"/>
    </row>
    <row r="233" spans="1:9" ht="30" customHeight="1" thickBot="1" x14ac:dyDescent="0.4">
      <c r="A233" s="51" t="s">
        <v>429</v>
      </c>
      <c r="B233" s="22" t="s">
        <v>95</v>
      </c>
      <c r="C233" s="24">
        <v>5000</v>
      </c>
      <c r="D233" s="3">
        <v>5000</v>
      </c>
      <c r="E233" s="48">
        <v>60</v>
      </c>
      <c r="F233" s="123" t="str">
        <f t="shared" si="8"/>
        <v>DIJAMANTSKA</v>
      </c>
      <c r="G233" s="102" t="s">
        <v>2166</v>
      </c>
      <c r="H233" s="110" t="str">
        <f t="shared" si="7"/>
        <v xml:space="preserve"> </v>
      </c>
      <c r="I233" s="55"/>
    </row>
    <row r="234" spans="1:9" ht="30" customHeight="1" thickBot="1" x14ac:dyDescent="0.4">
      <c r="A234" s="51" t="s">
        <v>430</v>
      </c>
      <c r="B234" s="22" t="s">
        <v>239</v>
      </c>
      <c r="C234" s="24">
        <v>5000</v>
      </c>
      <c r="D234" s="3">
        <v>5000</v>
      </c>
      <c r="E234" s="48">
        <v>250</v>
      </c>
      <c r="F234" s="123" t="str">
        <f t="shared" si="8"/>
        <v>DIJAMANTSKA</v>
      </c>
      <c r="G234" s="102" t="s">
        <v>2166</v>
      </c>
      <c r="H234" s="110" t="str">
        <f t="shared" si="7"/>
        <v xml:space="preserve"> </v>
      </c>
      <c r="I234" s="55"/>
    </row>
    <row r="235" spans="1:9" ht="30" customHeight="1" thickBot="1" x14ac:dyDescent="0.4">
      <c r="A235" s="51" t="s">
        <v>431</v>
      </c>
      <c r="B235" s="22" t="s">
        <v>239</v>
      </c>
      <c r="C235" s="24">
        <v>3000</v>
      </c>
      <c r="D235" s="3">
        <v>3000</v>
      </c>
      <c r="E235" s="48">
        <v>90</v>
      </c>
      <c r="F235" s="123" t="str">
        <f t="shared" si="8"/>
        <v>DIJAMANTSKA</v>
      </c>
      <c r="G235" s="102" t="s">
        <v>2166</v>
      </c>
      <c r="H235" s="110" t="str">
        <f t="shared" si="7"/>
        <v xml:space="preserve"> </v>
      </c>
      <c r="I235" s="55"/>
    </row>
    <row r="236" spans="1:9" ht="30" customHeight="1" thickBot="1" x14ac:dyDescent="0.4">
      <c r="A236" s="51" t="s">
        <v>432</v>
      </c>
      <c r="B236" s="22" t="s">
        <v>52</v>
      </c>
      <c r="C236" s="24">
        <v>5000</v>
      </c>
      <c r="D236" s="3">
        <v>5000</v>
      </c>
      <c r="E236" s="48">
        <v>70</v>
      </c>
      <c r="F236" s="123" t="str">
        <f t="shared" si="8"/>
        <v>DIJAMANTSKA</v>
      </c>
      <c r="G236" s="102" t="s">
        <v>2166</v>
      </c>
      <c r="H236" s="110" t="str">
        <f t="shared" si="7"/>
        <v xml:space="preserve"> </v>
      </c>
      <c r="I236" s="55"/>
    </row>
    <row r="237" spans="1:9" ht="30" customHeight="1" thickBot="1" x14ac:dyDescent="0.4">
      <c r="A237" s="51" t="s">
        <v>435</v>
      </c>
      <c r="B237" s="22" t="s">
        <v>4</v>
      </c>
      <c r="C237" s="24">
        <v>300</v>
      </c>
      <c r="D237" s="3">
        <v>300</v>
      </c>
      <c r="E237" s="48">
        <v>32</v>
      </c>
      <c r="F237" s="123" t="str">
        <f t="shared" si="8"/>
        <v>DIJAMANTSKA</v>
      </c>
      <c r="G237" s="102" t="s">
        <v>2166</v>
      </c>
      <c r="H237" s="110" t="str">
        <f t="shared" si="7"/>
        <v xml:space="preserve"> </v>
      </c>
      <c r="I237" s="55"/>
    </row>
    <row r="238" spans="1:9" ht="30" customHeight="1" thickBot="1" x14ac:dyDescent="0.4">
      <c r="A238" s="51" t="s">
        <v>436</v>
      </c>
      <c r="B238" s="22" t="s">
        <v>40</v>
      </c>
      <c r="C238" s="24">
        <v>500</v>
      </c>
      <c r="D238" s="3">
        <v>500</v>
      </c>
      <c r="E238" s="48">
        <v>76</v>
      </c>
      <c r="F238" s="123" t="str">
        <f t="shared" si="8"/>
        <v>DIJAMANTSKA</v>
      </c>
      <c r="G238" s="102" t="s">
        <v>2166</v>
      </c>
      <c r="H238" s="110" t="str">
        <f t="shared" si="7"/>
        <v xml:space="preserve"> </v>
      </c>
      <c r="I238" s="55"/>
    </row>
    <row r="239" spans="1:9" ht="30" customHeight="1" thickBot="1" x14ac:dyDescent="0.4">
      <c r="A239" s="51" t="s">
        <v>437</v>
      </c>
      <c r="B239" s="22" t="s">
        <v>230</v>
      </c>
      <c r="C239" s="24">
        <v>7200</v>
      </c>
      <c r="D239" s="3">
        <v>7200</v>
      </c>
      <c r="E239" s="48">
        <v>52</v>
      </c>
      <c r="F239" s="123" t="str">
        <f t="shared" si="8"/>
        <v>PLATINASTA</v>
      </c>
      <c r="G239" s="102" t="s">
        <v>2166</v>
      </c>
      <c r="H239" s="110" t="str">
        <f t="shared" si="7"/>
        <v xml:space="preserve"> </v>
      </c>
      <c r="I239" s="55"/>
    </row>
    <row r="240" spans="1:9" ht="30" customHeight="1" thickBot="1" x14ac:dyDescent="0.4">
      <c r="A240" s="51" t="s">
        <v>439</v>
      </c>
      <c r="B240" s="21" t="s">
        <v>44</v>
      </c>
      <c r="C240" s="24">
        <v>5000</v>
      </c>
      <c r="D240" s="3">
        <v>2500</v>
      </c>
      <c r="E240" s="48">
        <v>40</v>
      </c>
      <c r="F240" s="123" t="str">
        <f t="shared" si="8"/>
        <v>DIJAMANTSKA</v>
      </c>
      <c r="G240" s="102">
        <v>26</v>
      </c>
      <c r="H240" s="110" t="str">
        <f t="shared" si="7"/>
        <v>PLATINASTA</v>
      </c>
      <c r="I240" s="60"/>
    </row>
    <row r="241" spans="1:9" ht="30" customHeight="1" thickBot="1" x14ac:dyDescent="0.4">
      <c r="A241" s="51" t="s">
        <v>440</v>
      </c>
      <c r="B241" s="21" t="s">
        <v>35</v>
      </c>
      <c r="C241" s="24">
        <v>2880</v>
      </c>
      <c r="D241" s="3">
        <v>2880</v>
      </c>
      <c r="E241" s="91">
        <v>24</v>
      </c>
      <c r="F241" s="123" t="str">
        <f t="shared" si="8"/>
        <v>PLATINASTA</v>
      </c>
      <c r="G241" s="91">
        <v>24</v>
      </c>
      <c r="H241" s="110" t="str">
        <f t="shared" si="7"/>
        <v>PLATINASTA</v>
      </c>
      <c r="I241" s="55"/>
    </row>
    <row r="242" spans="1:9" s="9" customFormat="1" ht="30" customHeight="1" thickBot="1" x14ac:dyDescent="0.4">
      <c r="A242" s="51" t="s">
        <v>441</v>
      </c>
      <c r="B242" s="52" t="s">
        <v>26</v>
      </c>
      <c r="C242" s="53">
        <v>7200</v>
      </c>
      <c r="D242" s="3">
        <v>7200</v>
      </c>
      <c r="E242" s="10">
        <v>60</v>
      </c>
      <c r="F242" s="123" t="str">
        <f t="shared" si="8"/>
        <v>PLATINASTA</v>
      </c>
      <c r="G242" s="102" t="s">
        <v>2166</v>
      </c>
      <c r="H242" s="110" t="str">
        <f t="shared" si="7"/>
        <v xml:space="preserve"> </v>
      </c>
      <c r="I242" s="59"/>
    </row>
    <row r="243" spans="1:9" ht="30" customHeight="1" thickBot="1" x14ac:dyDescent="0.4">
      <c r="A243" s="51" t="s">
        <v>443</v>
      </c>
      <c r="B243" s="22" t="s">
        <v>30</v>
      </c>
      <c r="C243" s="24">
        <v>5000</v>
      </c>
      <c r="D243" s="3">
        <v>5000</v>
      </c>
      <c r="E243" s="48">
        <v>70</v>
      </c>
      <c r="F243" s="123" t="str">
        <f t="shared" si="8"/>
        <v>DIJAMANTSKA</v>
      </c>
      <c r="G243" s="102" t="s">
        <v>2166</v>
      </c>
      <c r="H243" s="110" t="str">
        <f t="shared" si="7"/>
        <v xml:space="preserve"> </v>
      </c>
      <c r="I243" s="55"/>
    </row>
    <row r="244" spans="1:9" ht="30" customHeight="1" thickBot="1" x14ac:dyDescent="0.4">
      <c r="A244" s="51" t="s">
        <v>445</v>
      </c>
      <c r="B244" s="22" t="s">
        <v>446</v>
      </c>
      <c r="C244" s="24">
        <v>7700</v>
      </c>
      <c r="D244" s="3">
        <v>7700</v>
      </c>
      <c r="E244" s="10" t="s">
        <v>1559</v>
      </c>
      <c r="F244" s="123" t="str">
        <f t="shared" si="8"/>
        <v xml:space="preserve"> </v>
      </c>
      <c r="G244" s="102" t="s">
        <v>2166</v>
      </c>
      <c r="H244" s="110" t="str">
        <f t="shared" si="7"/>
        <v xml:space="preserve"> </v>
      </c>
      <c r="I244" s="59"/>
    </row>
    <row r="245" spans="1:9" ht="30" customHeight="1" thickBot="1" x14ac:dyDescent="0.4">
      <c r="A245" s="51" t="s">
        <v>447</v>
      </c>
      <c r="B245" s="22" t="s">
        <v>196</v>
      </c>
      <c r="C245" s="24">
        <v>10000</v>
      </c>
      <c r="D245" s="3">
        <v>10000</v>
      </c>
      <c r="E245" s="91">
        <v>156</v>
      </c>
      <c r="F245" s="123" t="str">
        <f t="shared" si="8"/>
        <v>DIJAMANTSKA</v>
      </c>
      <c r="G245" s="91">
        <v>156</v>
      </c>
      <c r="H245" s="110" t="str">
        <f t="shared" si="7"/>
        <v>DIJAMANTSKA</v>
      </c>
      <c r="I245" s="55"/>
    </row>
    <row r="246" spans="1:9" ht="30" customHeight="1" thickBot="1" x14ac:dyDescent="0.4">
      <c r="A246" s="51" t="s">
        <v>448</v>
      </c>
      <c r="B246" s="22" t="s">
        <v>449</v>
      </c>
      <c r="C246" s="24">
        <v>2000</v>
      </c>
      <c r="D246" s="3">
        <v>2000</v>
      </c>
      <c r="E246" s="91">
        <v>75</v>
      </c>
      <c r="F246" s="123" t="str">
        <f t="shared" si="8"/>
        <v>DIJAMANTSKA</v>
      </c>
      <c r="G246" s="91">
        <v>75</v>
      </c>
      <c r="H246" s="110" t="str">
        <f t="shared" si="7"/>
        <v>DIJAMANTSKA</v>
      </c>
      <c r="I246" s="55"/>
    </row>
    <row r="247" spans="1:9" ht="30" customHeight="1" thickBot="1" x14ac:dyDescent="0.4">
      <c r="A247" s="51" t="s">
        <v>451</v>
      </c>
      <c r="B247" s="19" t="s">
        <v>72</v>
      </c>
      <c r="C247" s="24">
        <v>4920</v>
      </c>
      <c r="D247" s="3">
        <v>4920</v>
      </c>
      <c r="E247" s="91">
        <v>31</v>
      </c>
      <c r="F247" s="123" t="str">
        <f t="shared" si="8"/>
        <v>PLATINASTA</v>
      </c>
      <c r="G247" s="91">
        <v>31</v>
      </c>
      <c r="H247" s="110" t="str">
        <f t="shared" si="7"/>
        <v>PLATINASTA</v>
      </c>
      <c r="I247" s="55"/>
    </row>
    <row r="248" spans="1:9" ht="30" customHeight="1" thickBot="1" x14ac:dyDescent="0.4">
      <c r="A248" s="51" t="s">
        <v>453</v>
      </c>
      <c r="B248" s="28" t="s">
        <v>330</v>
      </c>
      <c r="C248" s="24">
        <v>2000</v>
      </c>
      <c r="D248" s="3">
        <v>2000</v>
      </c>
      <c r="E248" s="48">
        <v>135</v>
      </c>
      <c r="F248" s="123" t="str">
        <f t="shared" si="8"/>
        <v>DIJAMANTSKA</v>
      </c>
      <c r="G248" s="102" t="s">
        <v>2166</v>
      </c>
      <c r="H248" s="110" t="str">
        <f t="shared" si="7"/>
        <v xml:space="preserve"> </v>
      </c>
      <c r="I248" s="55"/>
    </row>
    <row r="249" spans="1:9" ht="30" customHeight="1" thickBot="1" x14ac:dyDescent="0.4">
      <c r="A249" s="51" t="s">
        <v>455</v>
      </c>
      <c r="B249" s="22" t="s">
        <v>456</v>
      </c>
      <c r="C249" s="24">
        <v>3000</v>
      </c>
      <c r="D249" s="3">
        <v>3000</v>
      </c>
      <c r="E249" s="48">
        <v>70</v>
      </c>
      <c r="F249" s="123" t="str">
        <f t="shared" si="8"/>
        <v>DIJAMANTSKA</v>
      </c>
      <c r="G249" s="102" t="s">
        <v>2166</v>
      </c>
      <c r="H249" s="110" t="str">
        <f t="shared" si="7"/>
        <v xml:space="preserve"> </v>
      </c>
      <c r="I249" s="55"/>
    </row>
    <row r="250" spans="1:9" ht="30" customHeight="1" thickBot="1" x14ac:dyDescent="0.4">
      <c r="A250" s="51" t="s">
        <v>457</v>
      </c>
      <c r="B250" s="19" t="s">
        <v>72</v>
      </c>
      <c r="C250" s="24">
        <v>3250</v>
      </c>
      <c r="D250" s="3">
        <v>3250</v>
      </c>
      <c r="E250" s="91">
        <v>27</v>
      </c>
      <c r="F250" s="123" t="str">
        <f t="shared" si="8"/>
        <v>PLATINASTA</v>
      </c>
      <c r="G250" s="91">
        <v>27</v>
      </c>
      <c r="H250" s="110" t="str">
        <f t="shared" si="7"/>
        <v>PLATINASTA</v>
      </c>
      <c r="I250" s="55"/>
    </row>
    <row r="251" spans="1:9" ht="30" customHeight="1" thickBot="1" x14ac:dyDescent="0.4">
      <c r="A251" s="51" t="s">
        <v>458</v>
      </c>
      <c r="B251" s="22" t="s">
        <v>10</v>
      </c>
      <c r="C251" s="24">
        <v>18000</v>
      </c>
      <c r="D251" s="3">
        <v>5000</v>
      </c>
      <c r="E251" s="91">
        <v>60</v>
      </c>
      <c r="F251" s="123" t="str">
        <f t="shared" si="8"/>
        <v>DIJAMANTSKA</v>
      </c>
      <c r="G251" s="101">
        <v>100</v>
      </c>
      <c r="H251" s="110" t="str">
        <f t="shared" si="7"/>
        <v>PLATINASTA PLUS</v>
      </c>
      <c r="I251" s="55"/>
    </row>
    <row r="252" spans="1:9" ht="30" customHeight="1" thickBot="1" x14ac:dyDescent="0.4">
      <c r="A252" s="51" t="s">
        <v>459</v>
      </c>
      <c r="B252" s="22" t="s">
        <v>6</v>
      </c>
      <c r="C252" s="24">
        <v>1700</v>
      </c>
      <c r="D252" s="3">
        <v>1700</v>
      </c>
      <c r="E252" s="10" t="s">
        <v>1559</v>
      </c>
      <c r="F252" s="123" t="str">
        <f t="shared" si="8"/>
        <v xml:space="preserve"> </v>
      </c>
      <c r="G252" s="102" t="s">
        <v>2166</v>
      </c>
      <c r="H252" s="110" t="str">
        <f t="shared" si="7"/>
        <v xml:space="preserve"> </v>
      </c>
      <c r="I252" s="55" t="s">
        <v>1562</v>
      </c>
    </row>
    <row r="253" spans="1:9" ht="30" customHeight="1" thickBot="1" x14ac:dyDescent="0.4">
      <c r="A253" s="51" t="s">
        <v>460</v>
      </c>
      <c r="B253" s="22" t="s">
        <v>32</v>
      </c>
      <c r="C253" s="24">
        <v>11000</v>
      </c>
      <c r="D253" s="3">
        <v>11000</v>
      </c>
      <c r="E253" s="91">
        <v>135</v>
      </c>
      <c r="F253" s="123" t="str">
        <f t="shared" si="8"/>
        <v>DIJAMANTSKA</v>
      </c>
      <c r="G253" s="101">
        <v>85</v>
      </c>
      <c r="H253" s="110" t="str">
        <f t="shared" si="7"/>
        <v>PLATINASTA</v>
      </c>
      <c r="I253" s="55"/>
    </row>
    <row r="254" spans="1:9" ht="30" customHeight="1" thickBot="1" x14ac:dyDescent="0.4">
      <c r="A254" s="51" t="s">
        <v>461</v>
      </c>
      <c r="B254" s="19" t="s">
        <v>1</v>
      </c>
      <c r="C254" s="24">
        <v>1100</v>
      </c>
      <c r="D254" s="3">
        <v>1100</v>
      </c>
      <c r="E254" s="10" t="s">
        <v>1559</v>
      </c>
      <c r="F254" s="123" t="str">
        <f t="shared" si="8"/>
        <v xml:space="preserve"> </v>
      </c>
      <c r="G254" s="102" t="s">
        <v>2166</v>
      </c>
      <c r="H254" s="110" t="str">
        <f t="shared" si="7"/>
        <v xml:space="preserve"> </v>
      </c>
      <c r="I254" s="55" t="s">
        <v>1561</v>
      </c>
    </row>
    <row r="255" spans="1:9" ht="30" customHeight="1" thickBot="1" x14ac:dyDescent="0.4">
      <c r="A255" s="51" t="s">
        <v>462</v>
      </c>
      <c r="B255" s="22" t="s">
        <v>40</v>
      </c>
      <c r="C255" s="24">
        <v>10000</v>
      </c>
      <c r="D255" s="3">
        <v>10000</v>
      </c>
      <c r="E255" s="91">
        <v>77</v>
      </c>
      <c r="F255" s="123" t="str">
        <f t="shared" si="8"/>
        <v>PLATINASTA</v>
      </c>
      <c r="G255" s="91">
        <v>77</v>
      </c>
      <c r="H255" s="110" t="str">
        <f t="shared" si="7"/>
        <v>PLATINASTA</v>
      </c>
      <c r="I255" s="55"/>
    </row>
    <row r="256" spans="1:9" s="9" customFormat="1" ht="30" customHeight="1" thickBot="1" x14ac:dyDescent="0.4">
      <c r="A256" s="51" t="s">
        <v>463</v>
      </c>
      <c r="B256" s="54" t="s">
        <v>42</v>
      </c>
      <c r="C256" s="53">
        <v>4500</v>
      </c>
      <c r="D256" s="3">
        <v>4500</v>
      </c>
      <c r="E256" s="10">
        <v>29</v>
      </c>
      <c r="F256" s="123" t="str">
        <f t="shared" si="8"/>
        <v>PLATINASTA</v>
      </c>
      <c r="G256" s="102" t="s">
        <v>2166</v>
      </c>
      <c r="H256" s="110" t="str">
        <f t="shared" si="7"/>
        <v xml:space="preserve"> </v>
      </c>
      <c r="I256" s="59"/>
    </row>
    <row r="257" spans="1:9" ht="30" customHeight="1" thickBot="1" x14ac:dyDescent="0.4">
      <c r="A257" s="51" t="s">
        <v>465</v>
      </c>
      <c r="B257" s="22" t="s">
        <v>5</v>
      </c>
      <c r="C257" s="24">
        <v>1000</v>
      </c>
      <c r="D257" s="3">
        <v>1000</v>
      </c>
      <c r="E257" s="10" t="s">
        <v>1584</v>
      </c>
      <c r="F257" s="123" t="str">
        <f t="shared" si="8"/>
        <v xml:space="preserve"> </v>
      </c>
      <c r="G257" s="102" t="s">
        <v>2166</v>
      </c>
      <c r="H257" s="110" t="str">
        <f t="shared" si="7"/>
        <v xml:space="preserve"> </v>
      </c>
      <c r="I257" s="55"/>
    </row>
    <row r="258" spans="1:9" ht="30" customHeight="1" thickBot="1" x14ac:dyDescent="0.4">
      <c r="A258" s="51" t="s">
        <v>466</v>
      </c>
      <c r="B258" s="22" t="s">
        <v>66</v>
      </c>
      <c r="C258" s="24">
        <v>2000</v>
      </c>
      <c r="D258" s="3">
        <v>2000</v>
      </c>
      <c r="E258" s="48">
        <v>60</v>
      </c>
      <c r="F258" s="123" t="str">
        <f t="shared" si="8"/>
        <v>DIJAMANTSKA</v>
      </c>
      <c r="G258" s="102" t="s">
        <v>2166</v>
      </c>
      <c r="H258" s="110" t="str">
        <f t="shared" ref="H258:H321" si="9">IFERROR(IF(OR((D258-6000)/E258&gt;=120,(C258-6000)/G258&gt;=120),"PLATINASTA PLUS",IF(AND((C258/G258&gt;=120),C258&lt;(G258*120+6000)),"PLATINASTA","DIJAMANTSKA"))," ")</f>
        <v xml:space="preserve"> </v>
      </c>
      <c r="I258" s="55"/>
    </row>
    <row r="259" spans="1:9" ht="30" customHeight="1" thickBot="1" x14ac:dyDescent="0.4">
      <c r="A259" s="51" t="s">
        <v>467</v>
      </c>
      <c r="B259" s="22" t="s">
        <v>468</v>
      </c>
      <c r="C259" s="24">
        <v>1000</v>
      </c>
      <c r="D259" s="3">
        <v>1000</v>
      </c>
      <c r="E259" s="10" t="s">
        <v>1559</v>
      </c>
      <c r="F259" s="123" t="str">
        <f t="shared" si="8"/>
        <v xml:space="preserve"> </v>
      </c>
      <c r="G259" s="102" t="s">
        <v>2166</v>
      </c>
      <c r="H259" s="110" t="str">
        <f t="shared" si="9"/>
        <v xml:space="preserve"> </v>
      </c>
      <c r="I259" s="55" t="s">
        <v>1560</v>
      </c>
    </row>
    <row r="260" spans="1:9" ht="30" customHeight="1" thickBot="1" x14ac:dyDescent="0.4">
      <c r="A260" s="51" t="s">
        <v>469</v>
      </c>
      <c r="B260" s="22" t="s">
        <v>43</v>
      </c>
      <c r="C260" s="24">
        <v>3000</v>
      </c>
      <c r="D260" s="3">
        <v>3000</v>
      </c>
      <c r="E260" s="10" t="s">
        <v>1584</v>
      </c>
      <c r="F260" s="123" t="str">
        <f t="shared" si="8"/>
        <v xml:space="preserve"> </v>
      </c>
      <c r="G260" s="102" t="s">
        <v>2166</v>
      </c>
      <c r="H260" s="110" t="str">
        <f t="shared" si="9"/>
        <v xml:space="preserve"> </v>
      </c>
      <c r="I260" s="55"/>
    </row>
    <row r="261" spans="1:9" ht="48.75" customHeight="1" thickBot="1" x14ac:dyDescent="0.4">
      <c r="A261" s="51" t="s">
        <v>470</v>
      </c>
      <c r="B261" s="22" t="s">
        <v>170</v>
      </c>
      <c r="C261" s="24">
        <v>30000</v>
      </c>
      <c r="D261" s="3">
        <v>10000</v>
      </c>
      <c r="E261" s="91">
        <v>300</v>
      </c>
      <c r="F261" s="123" t="str">
        <f t="shared" si="8"/>
        <v>DIJAMANTSKA</v>
      </c>
      <c r="G261" s="101">
        <v>200</v>
      </c>
      <c r="H261" s="110" t="str">
        <f t="shared" si="9"/>
        <v>PLATINASTA PLUS</v>
      </c>
      <c r="I261" s="55"/>
    </row>
    <row r="262" spans="1:9" ht="30" customHeight="1" thickBot="1" x14ac:dyDescent="0.4">
      <c r="A262" s="51" t="s">
        <v>471</v>
      </c>
      <c r="B262" s="28" t="s">
        <v>472</v>
      </c>
      <c r="C262" s="24">
        <v>10000</v>
      </c>
      <c r="D262" s="3">
        <v>10000</v>
      </c>
      <c r="E262" s="10" t="s">
        <v>1558</v>
      </c>
      <c r="F262" s="123" t="str">
        <f t="shared" si="8"/>
        <v xml:space="preserve"> </v>
      </c>
      <c r="G262" s="102" t="s">
        <v>2166</v>
      </c>
      <c r="H262" s="110" t="str">
        <f t="shared" si="9"/>
        <v xml:space="preserve"> </v>
      </c>
      <c r="I262" s="59"/>
    </row>
    <row r="263" spans="1:9" ht="30" customHeight="1" thickBot="1" x14ac:dyDescent="0.4">
      <c r="A263" s="51" t="s">
        <v>473</v>
      </c>
      <c r="B263" s="28" t="s">
        <v>474</v>
      </c>
      <c r="C263" s="24">
        <v>9000</v>
      </c>
      <c r="D263" s="3">
        <v>9000</v>
      </c>
      <c r="E263" s="91">
        <v>75</v>
      </c>
      <c r="F263" s="123" t="str">
        <f t="shared" si="8"/>
        <v>PLATINASTA</v>
      </c>
      <c r="G263" s="91">
        <v>75</v>
      </c>
      <c r="H263" s="110" t="str">
        <f t="shared" si="9"/>
        <v>PLATINASTA</v>
      </c>
      <c r="I263" s="55"/>
    </row>
    <row r="264" spans="1:9" ht="30" customHeight="1" thickBot="1" x14ac:dyDescent="0.4">
      <c r="A264" s="51" t="s">
        <v>476</v>
      </c>
      <c r="B264" s="28" t="s">
        <v>477</v>
      </c>
      <c r="C264" s="24">
        <v>200</v>
      </c>
      <c r="D264" s="3">
        <v>200</v>
      </c>
      <c r="E264" s="10" t="s">
        <v>1584</v>
      </c>
      <c r="F264" s="123" t="str">
        <f t="shared" si="8"/>
        <v xml:space="preserve"> </v>
      </c>
      <c r="G264" s="102" t="s">
        <v>2166</v>
      </c>
      <c r="H264" s="110" t="str">
        <f t="shared" si="9"/>
        <v xml:space="preserve"> </v>
      </c>
      <c r="I264" s="55"/>
    </row>
    <row r="265" spans="1:9" ht="30" customHeight="1" thickBot="1" x14ac:dyDescent="0.4">
      <c r="A265" s="51" t="s">
        <v>478</v>
      </c>
      <c r="B265" s="28" t="s">
        <v>32</v>
      </c>
      <c r="C265" s="24">
        <v>10000</v>
      </c>
      <c r="D265" s="3">
        <v>10000</v>
      </c>
      <c r="E265" s="48">
        <v>75</v>
      </c>
      <c r="F265" s="123" t="str">
        <f t="shared" si="8"/>
        <v>PLATINASTA</v>
      </c>
      <c r="G265" s="102" t="s">
        <v>2166</v>
      </c>
      <c r="H265" s="110" t="str">
        <f t="shared" si="9"/>
        <v xml:space="preserve"> </v>
      </c>
      <c r="I265" s="55"/>
    </row>
    <row r="266" spans="1:9" ht="30" customHeight="1" thickBot="1" x14ac:dyDescent="0.4">
      <c r="A266" s="51" t="s">
        <v>479</v>
      </c>
      <c r="B266" s="19" t="s">
        <v>26</v>
      </c>
      <c r="C266" s="24">
        <v>3240</v>
      </c>
      <c r="D266" s="3">
        <v>3240</v>
      </c>
      <c r="E266" s="48">
        <v>27</v>
      </c>
      <c r="F266" s="123" t="str">
        <f t="shared" si="8"/>
        <v>PLATINASTA</v>
      </c>
      <c r="G266" s="102" t="s">
        <v>2166</v>
      </c>
      <c r="H266" s="110" t="str">
        <f t="shared" si="9"/>
        <v xml:space="preserve"> </v>
      </c>
      <c r="I266" s="55"/>
    </row>
    <row r="267" spans="1:9" ht="30" customHeight="1" thickBot="1" x14ac:dyDescent="0.4">
      <c r="A267" s="51" t="s">
        <v>481</v>
      </c>
      <c r="B267" s="28" t="s">
        <v>199</v>
      </c>
      <c r="C267" s="24">
        <v>8500</v>
      </c>
      <c r="D267" s="3">
        <v>8500</v>
      </c>
      <c r="E267" s="91">
        <v>70</v>
      </c>
      <c r="F267" s="123" t="str">
        <f t="shared" ref="F267:F330" si="10">IFERROR(IF(D267/E267&gt;=120,"PLATINASTA","DIJAMANTSKA")," ")</f>
        <v>PLATINASTA</v>
      </c>
      <c r="G267" s="101">
        <v>70</v>
      </c>
      <c r="H267" s="110" t="str">
        <f t="shared" si="9"/>
        <v>PLATINASTA</v>
      </c>
      <c r="I267" s="55"/>
    </row>
    <row r="268" spans="1:9" ht="30" customHeight="1" thickBot="1" x14ac:dyDescent="0.4">
      <c r="A268" s="51" t="s">
        <v>482</v>
      </c>
      <c r="B268" s="28" t="s">
        <v>8</v>
      </c>
      <c r="C268" s="24">
        <v>9480</v>
      </c>
      <c r="D268" s="3">
        <v>9480</v>
      </c>
      <c r="E268" s="48">
        <v>75</v>
      </c>
      <c r="F268" s="123" t="str">
        <f t="shared" si="10"/>
        <v>PLATINASTA</v>
      </c>
      <c r="G268" s="102" t="s">
        <v>2166</v>
      </c>
      <c r="H268" s="110" t="str">
        <f t="shared" si="9"/>
        <v xml:space="preserve"> </v>
      </c>
      <c r="I268" s="55"/>
    </row>
    <row r="269" spans="1:9" ht="30" customHeight="1" thickBot="1" x14ac:dyDescent="0.4">
      <c r="A269" s="51" t="s">
        <v>484</v>
      </c>
      <c r="B269" s="28" t="s">
        <v>52</v>
      </c>
      <c r="C269" s="24">
        <v>1000</v>
      </c>
      <c r="D269" s="3">
        <v>1000</v>
      </c>
      <c r="E269" s="48">
        <v>20</v>
      </c>
      <c r="F269" s="123" t="str">
        <f t="shared" si="10"/>
        <v>DIJAMANTSKA</v>
      </c>
      <c r="G269" s="102" t="s">
        <v>2166</v>
      </c>
      <c r="H269" s="110" t="str">
        <f t="shared" si="9"/>
        <v xml:space="preserve"> </v>
      </c>
      <c r="I269" s="55"/>
    </row>
    <row r="270" spans="1:9" ht="30" customHeight="1" thickBot="1" x14ac:dyDescent="0.4">
      <c r="A270" s="51" t="s">
        <v>485</v>
      </c>
      <c r="B270" s="21" t="s">
        <v>369</v>
      </c>
      <c r="C270" s="24">
        <v>2000</v>
      </c>
      <c r="D270" s="3">
        <v>2000</v>
      </c>
      <c r="E270" s="48">
        <v>75</v>
      </c>
      <c r="F270" s="123" t="str">
        <f t="shared" si="10"/>
        <v>DIJAMANTSKA</v>
      </c>
      <c r="G270" s="102" t="s">
        <v>2166</v>
      </c>
      <c r="H270" s="110" t="str">
        <f t="shared" si="9"/>
        <v xml:space="preserve"> </v>
      </c>
      <c r="I270" s="55"/>
    </row>
    <row r="271" spans="1:9" ht="30" customHeight="1" thickBot="1" x14ac:dyDescent="0.4">
      <c r="A271" s="51" t="s">
        <v>487</v>
      </c>
      <c r="B271" s="22" t="s">
        <v>210</v>
      </c>
      <c r="C271" s="24">
        <v>8000</v>
      </c>
      <c r="D271" s="3">
        <v>8000</v>
      </c>
      <c r="E271" s="48">
        <v>65</v>
      </c>
      <c r="F271" s="123" t="str">
        <f t="shared" si="10"/>
        <v>PLATINASTA</v>
      </c>
      <c r="G271" s="102" t="s">
        <v>2166</v>
      </c>
      <c r="H271" s="110" t="str">
        <f t="shared" si="9"/>
        <v xml:space="preserve"> </v>
      </c>
      <c r="I271" s="55"/>
    </row>
    <row r="272" spans="1:9" ht="30" customHeight="1" thickBot="1" x14ac:dyDescent="0.4">
      <c r="A272" s="51" t="s">
        <v>493</v>
      </c>
      <c r="B272" s="28" t="s">
        <v>494</v>
      </c>
      <c r="C272" s="24">
        <v>1000</v>
      </c>
      <c r="D272" s="3">
        <v>1000</v>
      </c>
      <c r="E272" s="10" t="s">
        <v>1584</v>
      </c>
      <c r="F272" s="123" t="str">
        <f t="shared" si="10"/>
        <v xml:space="preserve"> </v>
      </c>
      <c r="G272" s="102" t="s">
        <v>2166</v>
      </c>
      <c r="H272" s="110" t="str">
        <f t="shared" si="9"/>
        <v xml:space="preserve"> </v>
      </c>
      <c r="I272" s="55"/>
    </row>
    <row r="273" spans="1:9" ht="30" customHeight="1" thickBot="1" x14ac:dyDescent="0.4">
      <c r="A273" s="51" t="s">
        <v>495</v>
      </c>
      <c r="B273" s="28" t="s">
        <v>9</v>
      </c>
      <c r="C273" s="24">
        <v>5000</v>
      </c>
      <c r="D273" s="3">
        <v>5000</v>
      </c>
      <c r="E273" s="48">
        <v>85</v>
      </c>
      <c r="F273" s="123" t="str">
        <f t="shared" si="10"/>
        <v>DIJAMANTSKA</v>
      </c>
      <c r="G273" s="102" t="s">
        <v>2166</v>
      </c>
      <c r="H273" s="110" t="str">
        <f t="shared" si="9"/>
        <v xml:space="preserve"> </v>
      </c>
      <c r="I273" s="55"/>
    </row>
    <row r="274" spans="1:9" ht="30" customHeight="1" thickBot="1" x14ac:dyDescent="0.4">
      <c r="A274" s="51" t="s">
        <v>497</v>
      </c>
      <c r="B274" s="28" t="s">
        <v>498</v>
      </c>
      <c r="C274" s="24">
        <v>5000</v>
      </c>
      <c r="D274" s="3">
        <v>5000</v>
      </c>
      <c r="E274" s="10" t="s">
        <v>1559</v>
      </c>
      <c r="F274" s="123" t="str">
        <f t="shared" si="10"/>
        <v xml:space="preserve"> </v>
      </c>
      <c r="G274" s="102" t="s">
        <v>2166</v>
      </c>
      <c r="H274" s="110" t="str">
        <f t="shared" si="9"/>
        <v xml:space="preserve"> </v>
      </c>
      <c r="I274" s="55"/>
    </row>
    <row r="275" spans="1:9" ht="30" customHeight="1" thickBot="1" x14ac:dyDescent="0.4">
      <c r="A275" s="51" t="s">
        <v>499</v>
      </c>
      <c r="B275" s="28" t="s">
        <v>353</v>
      </c>
      <c r="C275" s="24">
        <v>23000</v>
      </c>
      <c r="D275" s="3">
        <v>10000</v>
      </c>
      <c r="E275" s="91">
        <v>190</v>
      </c>
      <c r="F275" s="123" t="str">
        <f t="shared" si="10"/>
        <v>DIJAMANTSKA</v>
      </c>
      <c r="G275" s="91">
        <v>190</v>
      </c>
      <c r="H275" s="110" t="str">
        <f t="shared" si="9"/>
        <v>PLATINASTA</v>
      </c>
      <c r="I275" s="55"/>
    </row>
    <row r="276" spans="1:9" ht="30" customHeight="1" thickBot="1" x14ac:dyDescent="0.4">
      <c r="A276" s="51" t="s">
        <v>500</v>
      </c>
      <c r="B276" s="28" t="s">
        <v>501</v>
      </c>
      <c r="C276" s="24">
        <v>1200</v>
      </c>
      <c r="D276" s="3">
        <v>1200</v>
      </c>
      <c r="E276" s="48">
        <v>1</v>
      </c>
      <c r="F276" s="123" t="str">
        <f t="shared" si="10"/>
        <v>PLATINASTA</v>
      </c>
      <c r="G276" s="102" t="s">
        <v>2166</v>
      </c>
      <c r="H276" s="110" t="str">
        <f t="shared" si="9"/>
        <v xml:space="preserve"> </v>
      </c>
      <c r="I276" s="55"/>
    </row>
    <row r="277" spans="1:9" ht="30" customHeight="1" thickBot="1" x14ac:dyDescent="0.4">
      <c r="A277" s="51" t="s">
        <v>506</v>
      </c>
      <c r="B277" s="28" t="s">
        <v>507</v>
      </c>
      <c r="C277" s="24">
        <v>12000</v>
      </c>
      <c r="D277" s="3">
        <v>12000</v>
      </c>
      <c r="E277" s="48">
        <v>100</v>
      </c>
      <c r="F277" s="123" t="str">
        <f t="shared" si="10"/>
        <v>PLATINASTA</v>
      </c>
      <c r="G277" s="102" t="s">
        <v>2166</v>
      </c>
      <c r="H277" s="110" t="str">
        <f t="shared" si="9"/>
        <v xml:space="preserve"> </v>
      </c>
      <c r="I277" s="55"/>
    </row>
    <row r="278" spans="1:9" ht="30" customHeight="1" thickBot="1" x14ac:dyDescent="0.4">
      <c r="A278" s="51" t="s">
        <v>508</v>
      </c>
      <c r="B278" s="22" t="s">
        <v>280</v>
      </c>
      <c r="C278" s="24">
        <v>2000</v>
      </c>
      <c r="D278" s="3">
        <v>2000</v>
      </c>
      <c r="E278" s="48">
        <v>56</v>
      </c>
      <c r="F278" s="123" t="str">
        <f t="shared" si="10"/>
        <v>DIJAMANTSKA</v>
      </c>
      <c r="G278" s="102" t="s">
        <v>2166</v>
      </c>
      <c r="H278" s="110" t="str">
        <f t="shared" si="9"/>
        <v xml:space="preserve"> </v>
      </c>
      <c r="I278" s="55"/>
    </row>
    <row r="279" spans="1:9" ht="30" customHeight="1" thickBot="1" x14ac:dyDescent="0.4">
      <c r="A279" s="51" t="s">
        <v>509</v>
      </c>
      <c r="B279" s="28" t="s">
        <v>510</v>
      </c>
      <c r="C279" s="24">
        <v>10080</v>
      </c>
      <c r="D279" s="3">
        <v>10080</v>
      </c>
      <c r="E279" s="48">
        <v>50</v>
      </c>
      <c r="F279" s="123" t="str">
        <f t="shared" si="10"/>
        <v>PLATINASTA</v>
      </c>
      <c r="G279" s="102" t="s">
        <v>2166</v>
      </c>
      <c r="H279" s="110" t="str">
        <f t="shared" si="9"/>
        <v xml:space="preserve"> </v>
      </c>
      <c r="I279" s="55"/>
    </row>
    <row r="280" spans="1:9" ht="30" customHeight="1" thickBot="1" x14ac:dyDescent="0.4">
      <c r="A280" s="51" t="s">
        <v>511</v>
      </c>
      <c r="B280" s="28" t="s">
        <v>138</v>
      </c>
      <c r="C280" s="24">
        <v>7200</v>
      </c>
      <c r="D280" s="3">
        <v>7200</v>
      </c>
      <c r="E280" s="48">
        <v>60</v>
      </c>
      <c r="F280" s="123" t="str">
        <f t="shared" si="10"/>
        <v>PLATINASTA</v>
      </c>
      <c r="G280" s="102" t="s">
        <v>2166</v>
      </c>
      <c r="H280" s="110" t="str">
        <f t="shared" si="9"/>
        <v xml:space="preserve"> </v>
      </c>
      <c r="I280" s="55"/>
    </row>
    <row r="281" spans="1:9" ht="30" customHeight="1" thickBot="1" x14ac:dyDescent="0.4">
      <c r="A281" s="51" t="s">
        <v>513</v>
      </c>
      <c r="B281" s="28" t="s">
        <v>514</v>
      </c>
      <c r="C281" s="24">
        <v>720</v>
      </c>
      <c r="D281" s="3">
        <v>720</v>
      </c>
      <c r="E281" s="10" t="s">
        <v>1584</v>
      </c>
      <c r="F281" s="123" t="str">
        <f t="shared" si="10"/>
        <v xml:space="preserve"> </v>
      </c>
      <c r="G281" s="102" t="s">
        <v>2166</v>
      </c>
      <c r="H281" s="110" t="str">
        <f t="shared" si="9"/>
        <v xml:space="preserve"> </v>
      </c>
      <c r="I281" s="55"/>
    </row>
    <row r="282" spans="1:9" ht="30" customHeight="1" thickBot="1" x14ac:dyDescent="0.4">
      <c r="A282" s="51" t="s">
        <v>515</v>
      </c>
      <c r="B282" s="28" t="s">
        <v>514</v>
      </c>
      <c r="C282" s="24">
        <v>2400</v>
      </c>
      <c r="D282" s="3">
        <v>2400</v>
      </c>
      <c r="E282" s="10" t="s">
        <v>1584</v>
      </c>
      <c r="F282" s="123" t="str">
        <f t="shared" si="10"/>
        <v xml:space="preserve"> </v>
      </c>
      <c r="G282" s="102" t="s">
        <v>2166</v>
      </c>
      <c r="H282" s="110" t="str">
        <f t="shared" si="9"/>
        <v xml:space="preserve"> </v>
      </c>
      <c r="I282" s="55"/>
    </row>
    <row r="283" spans="1:9" ht="30" customHeight="1" thickBot="1" x14ac:dyDescent="0.4">
      <c r="A283" s="51" t="s">
        <v>516</v>
      </c>
      <c r="B283" s="28" t="s">
        <v>517</v>
      </c>
      <c r="C283" s="24">
        <v>6240</v>
      </c>
      <c r="D283" s="3">
        <v>6240</v>
      </c>
      <c r="E283" s="48">
        <v>50</v>
      </c>
      <c r="F283" s="123" t="str">
        <f t="shared" si="10"/>
        <v>PLATINASTA</v>
      </c>
      <c r="G283" s="102" t="s">
        <v>2166</v>
      </c>
      <c r="H283" s="110" t="str">
        <f t="shared" si="9"/>
        <v xml:space="preserve"> </v>
      </c>
      <c r="I283" s="55"/>
    </row>
    <row r="284" spans="1:9" ht="30" customHeight="1" thickBot="1" x14ac:dyDescent="0.4">
      <c r="A284" s="51" t="s">
        <v>519</v>
      </c>
      <c r="B284" s="29" t="s">
        <v>520</v>
      </c>
      <c r="C284" s="24">
        <v>5000</v>
      </c>
      <c r="D284" s="3">
        <v>5000</v>
      </c>
      <c r="E284" s="10" t="s">
        <v>1559</v>
      </c>
      <c r="F284" s="123" t="str">
        <f t="shared" si="10"/>
        <v xml:space="preserve"> </v>
      </c>
      <c r="G284" s="102" t="s">
        <v>2166</v>
      </c>
      <c r="H284" s="110" t="str">
        <f t="shared" si="9"/>
        <v xml:space="preserve"> </v>
      </c>
      <c r="I284" s="55" t="s">
        <v>1565</v>
      </c>
    </row>
    <row r="285" spans="1:9" ht="30" customHeight="1" thickBot="1" x14ac:dyDescent="0.4">
      <c r="A285" s="51" t="s">
        <v>521</v>
      </c>
      <c r="B285" s="28" t="s">
        <v>68</v>
      </c>
      <c r="C285" s="24">
        <v>5000</v>
      </c>
      <c r="D285" s="3">
        <v>5000</v>
      </c>
      <c r="E285" s="48">
        <v>79</v>
      </c>
      <c r="F285" s="123" t="str">
        <f t="shared" si="10"/>
        <v>DIJAMANTSKA</v>
      </c>
      <c r="G285" s="102" t="s">
        <v>2166</v>
      </c>
      <c r="H285" s="110" t="str">
        <f t="shared" si="9"/>
        <v xml:space="preserve"> </v>
      </c>
      <c r="I285" s="55"/>
    </row>
    <row r="286" spans="1:9" ht="30" customHeight="1" thickBot="1" x14ac:dyDescent="0.4">
      <c r="A286" s="51" t="s">
        <v>522</v>
      </c>
      <c r="B286" s="28" t="s">
        <v>358</v>
      </c>
      <c r="C286" s="24">
        <v>9600</v>
      </c>
      <c r="D286" s="3">
        <v>3000</v>
      </c>
      <c r="E286" s="91">
        <v>150</v>
      </c>
      <c r="F286" s="123" t="str">
        <f t="shared" si="10"/>
        <v>DIJAMANTSKA</v>
      </c>
      <c r="G286" s="101">
        <v>80</v>
      </c>
      <c r="H286" s="110" t="str">
        <f t="shared" si="9"/>
        <v>PLATINASTA</v>
      </c>
      <c r="I286" s="55"/>
    </row>
    <row r="287" spans="1:9" ht="30" customHeight="1" thickBot="1" x14ac:dyDescent="0.4">
      <c r="A287" s="51" t="s">
        <v>524</v>
      </c>
      <c r="B287" s="28" t="s">
        <v>1</v>
      </c>
      <c r="C287" s="24">
        <v>9360</v>
      </c>
      <c r="D287" s="3">
        <v>8400</v>
      </c>
      <c r="E287" s="91">
        <v>70</v>
      </c>
      <c r="F287" s="123" t="str">
        <f t="shared" si="10"/>
        <v>PLATINASTA</v>
      </c>
      <c r="G287" s="101">
        <v>70</v>
      </c>
      <c r="H287" s="110" t="str">
        <f t="shared" si="9"/>
        <v>PLATINASTA</v>
      </c>
      <c r="I287" s="55"/>
    </row>
    <row r="288" spans="1:9" ht="30" customHeight="1" thickBot="1" x14ac:dyDescent="0.4">
      <c r="A288" s="51" t="s">
        <v>526</v>
      </c>
      <c r="B288" s="28" t="s">
        <v>12</v>
      </c>
      <c r="C288" s="24">
        <v>1500</v>
      </c>
      <c r="D288" s="3">
        <v>1500</v>
      </c>
      <c r="E288" s="48">
        <v>35</v>
      </c>
      <c r="F288" s="123" t="str">
        <f t="shared" si="10"/>
        <v>DIJAMANTSKA</v>
      </c>
      <c r="G288" s="102" t="s">
        <v>2166</v>
      </c>
      <c r="H288" s="110" t="str">
        <f t="shared" si="9"/>
        <v xml:space="preserve"> </v>
      </c>
      <c r="I288" s="55"/>
    </row>
    <row r="289" spans="1:9" ht="30" customHeight="1" thickBot="1" x14ac:dyDescent="0.4">
      <c r="A289" s="51" t="s">
        <v>528</v>
      </c>
      <c r="B289" s="28" t="s">
        <v>529</v>
      </c>
      <c r="C289" s="24">
        <v>1000</v>
      </c>
      <c r="D289" s="3">
        <v>1000</v>
      </c>
      <c r="E289" s="48">
        <v>140</v>
      </c>
      <c r="F289" s="123" t="str">
        <f t="shared" si="10"/>
        <v>DIJAMANTSKA</v>
      </c>
      <c r="G289" s="102" t="s">
        <v>2166</v>
      </c>
      <c r="H289" s="110" t="str">
        <f t="shared" si="9"/>
        <v xml:space="preserve"> </v>
      </c>
      <c r="I289" s="55"/>
    </row>
    <row r="290" spans="1:9" ht="30" customHeight="1" thickBot="1" x14ac:dyDescent="0.4">
      <c r="A290" s="51" t="s">
        <v>530</v>
      </c>
      <c r="B290" s="28" t="s">
        <v>46</v>
      </c>
      <c r="C290" s="24">
        <v>5000</v>
      </c>
      <c r="D290" s="3">
        <v>5000</v>
      </c>
      <c r="E290" s="91">
        <v>38</v>
      </c>
      <c r="F290" s="123" t="str">
        <f t="shared" si="10"/>
        <v>PLATINASTA</v>
      </c>
      <c r="G290" s="101">
        <v>38</v>
      </c>
      <c r="H290" s="110" t="str">
        <f t="shared" si="9"/>
        <v>PLATINASTA</v>
      </c>
      <c r="I290" s="55"/>
    </row>
    <row r="291" spans="1:9" ht="30" customHeight="1" thickBot="1" x14ac:dyDescent="0.4">
      <c r="A291" s="51" t="s">
        <v>531</v>
      </c>
      <c r="B291" s="28" t="s">
        <v>217</v>
      </c>
      <c r="C291" s="24">
        <v>4000</v>
      </c>
      <c r="D291" s="3">
        <v>4000</v>
      </c>
      <c r="E291" s="48">
        <v>36</v>
      </c>
      <c r="F291" s="123" t="str">
        <f t="shared" si="10"/>
        <v>DIJAMANTSKA</v>
      </c>
      <c r="G291" s="102" t="s">
        <v>2166</v>
      </c>
      <c r="H291" s="110" t="str">
        <f t="shared" si="9"/>
        <v xml:space="preserve"> </v>
      </c>
      <c r="I291" s="55"/>
    </row>
    <row r="292" spans="1:9" ht="30" customHeight="1" thickBot="1" x14ac:dyDescent="0.4">
      <c r="A292" s="51" t="s">
        <v>2504</v>
      </c>
      <c r="B292" s="23" t="s">
        <v>23</v>
      </c>
      <c r="C292" s="24">
        <v>72000</v>
      </c>
      <c r="D292" s="3">
        <v>20000</v>
      </c>
      <c r="E292" s="91">
        <v>439</v>
      </c>
      <c r="F292" s="123" t="str">
        <f t="shared" si="10"/>
        <v>DIJAMANTSKA</v>
      </c>
      <c r="G292" s="101">
        <v>547</v>
      </c>
      <c r="H292" s="110" t="str">
        <f t="shared" si="9"/>
        <v>PLATINASTA PLUS</v>
      </c>
      <c r="I292" s="55" t="s">
        <v>2505</v>
      </c>
    </row>
    <row r="293" spans="1:9" ht="30" customHeight="1" thickBot="1" x14ac:dyDescent="0.4">
      <c r="A293" s="51" t="s">
        <v>22</v>
      </c>
      <c r="B293" s="28" t="s">
        <v>532</v>
      </c>
      <c r="C293" s="24">
        <v>5000</v>
      </c>
      <c r="D293" s="3">
        <v>5000</v>
      </c>
      <c r="E293" s="10" t="s">
        <v>1558</v>
      </c>
      <c r="F293" s="123" t="str">
        <f t="shared" si="10"/>
        <v xml:space="preserve"> </v>
      </c>
      <c r="G293" s="102" t="s">
        <v>2166</v>
      </c>
      <c r="H293" s="110" t="str">
        <f t="shared" si="9"/>
        <v xml:space="preserve"> </v>
      </c>
      <c r="I293" s="59"/>
    </row>
    <row r="294" spans="1:9" ht="30" customHeight="1" thickBot="1" x14ac:dyDescent="0.4">
      <c r="A294" s="51" t="s">
        <v>536</v>
      </c>
      <c r="B294" s="28" t="s">
        <v>32</v>
      </c>
      <c r="C294" s="24">
        <v>12000</v>
      </c>
      <c r="D294" s="3">
        <v>12000</v>
      </c>
      <c r="E294" s="48">
        <v>206</v>
      </c>
      <c r="F294" s="123" t="str">
        <f t="shared" si="10"/>
        <v>DIJAMANTSKA</v>
      </c>
      <c r="G294" s="102" t="s">
        <v>2166</v>
      </c>
      <c r="H294" s="110" t="str">
        <f t="shared" si="9"/>
        <v xml:space="preserve"> </v>
      </c>
      <c r="I294" s="55"/>
    </row>
    <row r="295" spans="1:9" ht="30" customHeight="1" thickBot="1" x14ac:dyDescent="0.4">
      <c r="A295" s="51" t="s">
        <v>537</v>
      </c>
      <c r="B295" s="28" t="s">
        <v>408</v>
      </c>
      <c r="C295" s="24">
        <v>3000</v>
      </c>
      <c r="D295" s="3">
        <v>3000</v>
      </c>
      <c r="E295" s="48">
        <v>50</v>
      </c>
      <c r="F295" s="123" t="str">
        <f t="shared" si="10"/>
        <v>DIJAMANTSKA</v>
      </c>
      <c r="G295" s="102" t="s">
        <v>2166</v>
      </c>
      <c r="H295" s="110" t="str">
        <f t="shared" si="9"/>
        <v xml:space="preserve"> </v>
      </c>
      <c r="I295" s="55"/>
    </row>
    <row r="296" spans="1:9" ht="30" customHeight="1" thickBot="1" x14ac:dyDescent="0.4">
      <c r="A296" s="51" t="s">
        <v>540</v>
      </c>
      <c r="B296" s="28" t="s">
        <v>541</v>
      </c>
      <c r="C296" s="24">
        <v>20000</v>
      </c>
      <c r="D296" s="3">
        <v>20000</v>
      </c>
      <c r="E296" s="48">
        <v>172</v>
      </c>
      <c r="F296" s="123" t="str">
        <f t="shared" si="10"/>
        <v>DIJAMANTSKA</v>
      </c>
      <c r="G296" s="102" t="s">
        <v>2166</v>
      </c>
      <c r="H296" s="110" t="str">
        <f t="shared" si="9"/>
        <v xml:space="preserve"> </v>
      </c>
      <c r="I296" s="55"/>
    </row>
    <row r="297" spans="1:9" ht="30" customHeight="1" thickBot="1" x14ac:dyDescent="0.4">
      <c r="A297" s="51" t="s">
        <v>542</v>
      </c>
      <c r="B297" s="28" t="s">
        <v>21</v>
      </c>
      <c r="C297" s="24">
        <v>5500</v>
      </c>
      <c r="D297" s="3">
        <v>3000</v>
      </c>
      <c r="E297" s="48">
        <v>340</v>
      </c>
      <c r="F297" s="123" t="str">
        <f t="shared" si="10"/>
        <v>DIJAMANTSKA</v>
      </c>
      <c r="G297" s="102">
        <v>380</v>
      </c>
      <c r="H297" s="110" t="str">
        <f t="shared" si="9"/>
        <v>DIJAMANTSKA</v>
      </c>
      <c r="I297" s="55"/>
    </row>
    <row r="298" spans="1:9" ht="30" customHeight="1" thickBot="1" x14ac:dyDescent="0.4">
      <c r="A298" s="51" t="s">
        <v>544</v>
      </c>
      <c r="B298" s="22" t="s">
        <v>287</v>
      </c>
      <c r="C298" s="24">
        <v>2000</v>
      </c>
      <c r="D298" s="3">
        <v>2000</v>
      </c>
      <c r="E298" s="48">
        <v>28</v>
      </c>
      <c r="F298" s="123" t="str">
        <f t="shared" si="10"/>
        <v>DIJAMANTSKA</v>
      </c>
      <c r="G298" s="102" t="s">
        <v>2166</v>
      </c>
      <c r="H298" s="110" t="str">
        <f t="shared" si="9"/>
        <v xml:space="preserve"> </v>
      </c>
      <c r="I298" s="55"/>
    </row>
    <row r="299" spans="1:9" ht="30" customHeight="1" thickBot="1" x14ac:dyDescent="0.4">
      <c r="A299" s="51" t="s">
        <v>545</v>
      </c>
      <c r="B299" s="28" t="s">
        <v>358</v>
      </c>
      <c r="C299" s="24">
        <v>1500</v>
      </c>
      <c r="D299" s="3">
        <v>1500</v>
      </c>
      <c r="E299" s="48">
        <v>32</v>
      </c>
      <c r="F299" s="123" t="str">
        <f t="shared" si="10"/>
        <v>DIJAMANTSKA</v>
      </c>
      <c r="G299" s="102" t="s">
        <v>2166</v>
      </c>
      <c r="H299" s="110" t="str">
        <f t="shared" si="9"/>
        <v xml:space="preserve"> </v>
      </c>
      <c r="I299" s="55"/>
    </row>
    <row r="300" spans="1:9" ht="30" customHeight="1" thickBot="1" x14ac:dyDescent="0.4">
      <c r="A300" s="51" t="s">
        <v>177</v>
      </c>
      <c r="B300" s="19" t="s">
        <v>86</v>
      </c>
      <c r="C300" s="24">
        <v>5000</v>
      </c>
      <c r="D300" s="3">
        <v>5000</v>
      </c>
      <c r="E300" s="48">
        <v>45</v>
      </c>
      <c r="F300" s="123" t="str">
        <f t="shared" si="10"/>
        <v>DIJAMANTSKA</v>
      </c>
      <c r="G300" s="102" t="s">
        <v>2166</v>
      </c>
      <c r="H300" s="110" t="str">
        <f t="shared" si="9"/>
        <v xml:space="preserve"> </v>
      </c>
      <c r="I300" s="55"/>
    </row>
    <row r="301" spans="1:9" ht="30" customHeight="1" thickBot="1" x14ac:dyDescent="0.4">
      <c r="A301" s="51" t="s">
        <v>548</v>
      </c>
      <c r="B301" s="19" t="s">
        <v>12</v>
      </c>
      <c r="C301" s="24">
        <v>5000</v>
      </c>
      <c r="D301" s="3">
        <v>5000</v>
      </c>
      <c r="E301" s="48">
        <v>70</v>
      </c>
      <c r="F301" s="123" t="str">
        <f t="shared" si="10"/>
        <v>DIJAMANTSKA</v>
      </c>
      <c r="G301" s="102" t="s">
        <v>2166</v>
      </c>
      <c r="H301" s="110" t="str">
        <f t="shared" si="9"/>
        <v xml:space="preserve"> </v>
      </c>
      <c r="I301" s="55"/>
    </row>
    <row r="302" spans="1:9" ht="30" customHeight="1" thickBot="1" x14ac:dyDescent="0.4">
      <c r="A302" s="51" t="s">
        <v>549</v>
      </c>
      <c r="B302" s="19" t="s">
        <v>43</v>
      </c>
      <c r="C302" s="24">
        <v>10000</v>
      </c>
      <c r="D302" s="3">
        <v>10000</v>
      </c>
      <c r="E302" s="10" t="s">
        <v>1580</v>
      </c>
      <c r="F302" s="123" t="str">
        <f t="shared" si="10"/>
        <v xml:space="preserve"> </v>
      </c>
      <c r="G302" s="102" t="s">
        <v>2166</v>
      </c>
      <c r="H302" s="110" t="str">
        <f t="shared" si="9"/>
        <v xml:space="preserve"> </v>
      </c>
      <c r="I302" s="59"/>
    </row>
    <row r="303" spans="1:9" ht="45.75" customHeight="1" thickBot="1" x14ac:dyDescent="0.4">
      <c r="A303" s="51" t="s">
        <v>550</v>
      </c>
      <c r="B303" s="19" t="s">
        <v>41</v>
      </c>
      <c r="C303" s="24">
        <v>20400</v>
      </c>
      <c r="D303" s="3">
        <v>10000</v>
      </c>
      <c r="E303" s="91">
        <v>110</v>
      </c>
      <c r="F303" s="123" t="str">
        <f t="shared" si="10"/>
        <v>DIJAMANTSKA</v>
      </c>
      <c r="G303" s="101">
        <v>120</v>
      </c>
      <c r="H303" s="110" t="str">
        <f t="shared" si="9"/>
        <v>PLATINASTA PLUS</v>
      </c>
      <c r="I303" s="55"/>
    </row>
    <row r="304" spans="1:9" ht="30" customHeight="1" thickBot="1" x14ac:dyDescent="0.4">
      <c r="A304" s="51" t="s">
        <v>551</v>
      </c>
      <c r="B304" s="30" t="s">
        <v>411</v>
      </c>
      <c r="C304" s="24">
        <v>31000</v>
      </c>
      <c r="D304" s="3">
        <v>25000</v>
      </c>
      <c r="E304" s="48">
        <v>248</v>
      </c>
      <c r="F304" s="123" t="str">
        <f t="shared" si="10"/>
        <v>DIJAMANTSKA</v>
      </c>
      <c r="G304" s="102">
        <v>248</v>
      </c>
      <c r="H304" s="110" t="str">
        <f t="shared" si="9"/>
        <v>PLATINASTA</v>
      </c>
      <c r="I304" s="55"/>
    </row>
    <row r="305" spans="1:9" ht="50.25" customHeight="1" thickBot="1" x14ac:dyDescent="0.4">
      <c r="A305" s="51" t="s">
        <v>552</v>
      </c>
      <c r="B305" s="19" t="s">
        <v>228</v>
      </c>
      <c r="C305" s="24">
        <v>12960</v>
      </c>
      <c r="D305" s="3">
        <v>7000</v>
      </c>
      <c r="E305" s="48">
        <v>96</v>
      </c>
      <c r="F305" s="123" t="str">
        <f t="shared" si="10"/>
        <v>DIJAMANTSKA</v>
      </c>
      <c r="G305" s="102">
        <v>96</v>
      </c>
      <c r="H305" s="110" t="str">
        <f t="shared" si="9"/>
        <v>PLATINASTA</v>
      </c>
      <c r="I305" s="55"/>
    </row>
    <row r="306" spans="1:9" ht="30" customHeight="1" thickBot="1" x14ac:dyDescent="0.4">
      <c r="A306" s="51" t="s">
        <v>553</v>
      </c>
      <c r="B306" s="19" t="s">
        <v>285</v>
      </c>
      <c r="C306" s="24">
        <v>1200</v>
      </c>
      <c r="D306" s="3">
        <v>1200</v>
      </c>
      <c r="E306" s="48">
        <v>21</v>
      </c>
      <c r="F306" s="123" t="str">
        <f t="shared" si="10"/>
        <v>DIJAMANTSKA</v>
      </c>
      <c r="G306" s="102" t="s">
        <v>2166</v>
      </c>
      <c r="H306" s="110" t="str">
        <f t="shared" si="9"/>
        <v xml:space="preserve"> </v>
      </c>
      <c r="I306" s="55"/>
    </row>
    <row r="307" spans="1:9" ht="30" customHeight="1" thickBot="1" x14ac:dyDescent="0.4">
      <c r="A307" s="51" t="s">
        <v>554</v>
      </c>
      <c r="B307" s="19" t="s">
        <v>294</v>
      </c>
      <c r="C307" s="24">
        <v>3000</v>
      </c>
      <c r="D307" s="3">
        <v>3000</v>
      </c>
      <c r="E307" s="48">
        <v>60</v>
      </c>
      <c r="F307" s="123" t="str">
        <f t="shared" si="10"/>
        <v>DIJAMANTSKA</v>
      </c>
      <c r="G307" s="102" t="s">
        <v>2166</v>
      </c>
      <c r="H307" s="110" t="str">
        <f t="shared" si="9"/>
        <v xml:space="preserve"> </v>
      </c>
      <c r="I307" s="55"/>
    </row>
    <row r="308" spans="1:9" ht="30" customHeight="1" thickBot="1" x14ac:dyDescent="0.4">
      <c r="A308" s="51" t="s">
        <v>557</v>
      </c>
      <c r="B308" s="19" t="s">
        <v>382</v>
      </c>
      <c r="C308" s="24">
        <v>5000</v>
      </c>
      <c r="D308" s="3">
        <v>5000</v>
      </c>
      <c r="E308" s="48">
        <v>266</v>
      </c>
      <c r="F308" s="123" t="str">
        <f t="shared" si="10"/>
        <v>DIJAMANTSKA</v>
      </c>
      <c r="G308" s="102" t="s">
        <v>2166</v>
      </c>
      <c r="H308" s="110" t="str">
        <f t="shared" si="9"/>
        <v xml:space="preserve"> </v>
      </c>
      <c r="I308" s="55"/>
    </row>
    <row r="309" spans="1:9" ht="30" customHeight="1" thickBot="1" x14ac:dyDescent="0.4">
      <c r="A309" s="51" t="s">
        <v>558</v>
      </c>
      <c r="B309" s="19" t="s">
        <v>222</v>
      </c>
      <c r="C309" s="24">
        <v>16000</v>
      </c>
      <c r="D309" s="3">
        <v>10000</v>
      </c>
      <c r="E309" s="91">
        <v>71</v>
      </c>
      <c r="F309" s="123" t="str">
        <f t="shared" si="10"/>
        <v>PLATINASTA</v>
      </c>
      <c r="G309" s="91">
        <v>71</v>
      </c>
      <c r="H309" s="110" t="str">
        <f t="shared" si="9"/>
        <v>PLATINASTA PLUS</v>
      </c>
      <c r="I309" s="55"/>
    </row>
    <row r="310" spans="1:9" ht="30" customHeight="1" thickBot="1" x14ac:dyDescent="0.4">
      <c r="A310" s="51" t="s">
        <v>560</v>
      </c>
      <c r="B310" s="19" t="s">
        <v>9</v>
      </c>
      <c r="C310" s="24">
        <v>1000</v>
      </c>
      <c r="D310" s="3">
        <v>1000</v>
      </c>
      <c r="E310" s="48">
        <v>100</v>
      </c>
      <c r="F310" s="123" t="str">
        <f t="shared" si="10"/>
        <v>DIJAMANTSKA</v>
      </c>
      <c r="G310" s="102" t="s">
        <v>2166</v>
      </c>
      <c r="H310" s="110" t="str">
        <f t="shared" si="9"/>
        <v xml:space="preserve"> </v>
      </c>
      <c r="I310" s="55"/>
    </row>
    <row r="311" spans="1:9" ht="30" customHeight="1" thickBot="1" x14ac:dyDescent="0.4">
      <c r="A311" s="51" t="s">
        <v>561</v>
      </c>
      <c r="B311" s="19" t="s">
        <v>41</v>
      </c>
      <c r="C311" s="24">
        <v>3000</v>
      </c>
      <c r="D311" s="3">
        <v>3000</v>
      </c>
      <c r="E311" s="48">
        <v>30</v>
      </c>
      <c r="F311" s="123" t="str">
        <f t="shared" si="10"/>
        <v>DIJAMANTSKA</v>
      </c>
      <c r="G311" s="102" t="s">
        <v>2166</v>
      </c>
      <c r="H311" s="110" t="str">
        <f t="shared" si="9"/>
        <v xml:space="preserve"> </v>
      </c>
      <c r="I311" s="55"/>
    </row>
    <row r="312" spans="1:9" ht="30" customHeight="1" thickBot="1" x14ac:dyDescent="0.4">
      <c r="A312" s="51" t="s">
        <v>562</v>
      </c>
      <c r="B312" s="19" t="s">
        <v>3</v>
      </c>
      <c r="C312" s="24">
        <v>5000</v>
      </c>
      <c r="D312" s="3">
        <v>5000</v>
      </c>
      <c r="E312" s="48">
        <v>77</v>
      </c>
      <c r="F312" s="123" t="str">
        <f t="shared" si="10"/>
        <v>DIJAMANTSKA</v>
      </c>
      <c r="G312" s="102" t="s">
        <v>2166</v>
      </c>
      <c r="H312" s="110" t="str">
        <f t="shared" si="9"/>
        <v xml:space="preserve"> </v>
      </c>
      <c r="I312" s="55"/>
    </row>
    <row r="313" spans="1:9" ht="30" customHeight="1" thickBot="1" x14ac:dyDescent="0.4">
      <c r="A313" s="51" t="s">
        <v>563</v>
      </c>
      <c r="B313" s="19" t="s">
        <v>219</v>
      </c>
      <c r="C313" s="24">
        <v>2000</v>
      </c>
      <c r="D313" s="3">
        <v>2000</v>
      </c>
      <c r="E313" s="48">
        <v>50</v>
      </c>
      <c r="F313" s="123" t="str">
        <f t="shared" si="10"/>
        <v>DIJAMANTSKA</v>
      </c>
      <c r="G313" s="102" t="s">
        <v>2166</v>
      </c>
      <c r="H313" s="110" t="str">
        <f t="shared" si="9"/>
        <v xml:space="preserve"> </v>
      </c>
      <c r="I313" s="55"/>
    </row>
    <row r="314" spans="1:9" ht="30" customHeight="1" thickBot="1" x14ac:dyDescent="0.4">
      <c r="A314" s="51" t="s">
        <v>564</v>
      </c>
      <c r="B314" s="19" t="s">
        <v>41</v>
      </c>
      <c r="C314" s="24">
        <v>6000</v>
      </c>
      <c r="D314" s="3">
        <v>6000</v>
      </c>
      <c r="E314" s="48">
        <v>160</v>
      </c>
      <c r="F314" s="123" t="str">
        <f t="shared" si="10"/>
        <v>DIJAMANTSKA</v>
      </c>
      <c r="G314" s="102" t="s">
        <v>2166</v>
      </c>
      <c r="H314" s="110" t="str">
        <f t="shared" si="9"/>
        <v xml:space="preserve"> </v>
      </c>
      <c r="I314" s="55"/>
    </row>
    <row r="315" spans="1:9" ht="30" customHeight="1" thickBot="1" x14ac:dyDescent="0.4">
      <c r="A315" s="51" t="s">
        <v>565</v>
      </c>
      <c r="B315" s="19" t="s">
        <v>55</v>
      </c>
      <c r="C315" s="24">
        <v>3500</v>
      </c>
      <c r="D315" s="3">
        <v>3500</v>
      </c>
      <c r="E315" s="48">
        <v>30</v>
      </c>
      <c r="F315" s="123" t="str">
        <f t="shared" si="10"/>
        <v>DIJAMANTSKA</v>
      </c>
      <c r="G315" s="102" t="s">
        <v>2166</v>
      </c>
      <c r="H315" s="110" t="str">
        <f t="shared" si="9"/>
        <v xml:space="preserve"> </v>
      </c>
      <c r="I315" s="55"/>
    </row>
    <row r="316" spans="1:9" ht="30" customHeight="1" thickBot="1" x14ac:dyDescent="0.4">
      <c r="A316" s="51" t="s">
        <v>566</v>
      </c>
      <c r="B316" s="19" t="s">
        <v>358</v>
      </c>
      <c r="C316" s="24">
        <v>4200</v>
      </c>
      <c r="D316" s="3">
        <v>4200</v>
      </c>
      <c r="E316" s="48">
        <v>20</v>
      </c>
      <c r="F316" s="123" t="str">
        <f t="shared" si="10"/>
        <v>PLATINASTA</v>
      </c>
      <c r="G316" s="102" t="s">
        <v>2166</v>
      </c>
      <c r="H316" s="110" t="str">
        <f t="shared" si="9"/>
        <v xml:space="preserve"> </v>
      </c>
      <c r="I316" s="55"/>
    </row>
    <row r="317" spans="1:9" ht="30" customHeight="1" thickBot="1" x14ac:dyDescent="0.4">
      <c r="A317" s="51" t="s">
        <v>567</v>
      </c>
      <c r="B317" s="19" t="s">
        <v>262</v>
      </c>
      <c r="C317" s="24">
        <v>17000</v>
      </c>
      <c r="D317" s="3">
        <v>5000</v>
      </c>
      <c r="E317" s="48">
        <v>95</v>
      </c>
      <c r="F317" s="123" t="str">
        <f t="shared" si="10"/>
        <v>DIJAMANTSKA</v>
      </c>
      <c r="G317" s="102">
        <v>93</v>
      </c>
      <c r="H317" s="110" t="str">
        <f t="shared" si="9"/>
        <v>PLATINASTA</v>
      </c>
      <c r="I317" s="55"/>
    </row>
    <row r="318" spans="1:9" ht="30" customHeight="1" thickBot="1" x14ac:dyDescent="0.4">
      <c r="A318" s="51" t="s">
        <v>568</v>
      </c>
      <c r="B318" s="19" t="s">
        <v>138</v>
      </c>
      <c r="C318" s="24">
        <v>2000</v>
      </c>
      <c r="D318" s="3">
        <v>2000</v>
      </c>
      <c r="E318" s="48">
        <v>50</v>
      </c>
      <c r="F318" s="123" t="str">
        <f t="shared" si="10"/>
        <v>DIJAMANTSKA</v>
      </c>
      <c r="G318" s="102" t="s">
        <v>2166</v>
      </c>
      <c r="H318" s="110" t="str">
        <f t="shared" si="9"/>
        <v xml:space="preserve"> </v>
      </c>
      <c r="I318" s="55"/>
    </row>
    <row r="319" spans="1:9" ht="30" customHeight="1" thickBot="1" x14ac:dyDescent="0.4">
      <c r="A319" s="51" t="s">
        <v>569</v>
      </c>
      <c r="B319" s="19" t="s">
        <v>358</v>
      </c>
      <c r="C319" s="24">
        <v>10000</v>
      </c>
      <c r="D319" s="3">
        <v>10000</v>
      </c>
      <c r="E319" s="48">
        <v>80</v>
      </c>
      <c r="F319" s="123" t="str">
        <f t="shared" si="10"/>
        <v>PLATINASTA</v>
      </c>
      <c r="G319" s="102" t="s">
        <v>2166</v>
      </c>
      <c r="H319" s="110" t="str">
        <f t="shared" si="9"/>
        <v xml:space="preserve"> </v>
      </c>
      <c r="I319" s="55"/>
    </row>
    <row r="320" spans="1:9" ht="30" customHeight="1" thickBot="1" x14ac:dyDescent="0.4">
      <c r="A320" s="51" t="s">
        <v>570</v>
      </c>
      <c r="B320" s="19" t="s">
        <v>43</v>
      </c>
      <c r="C320" s="24">
        <v>2000</v>
      </c>
      <c r="D320" s="3">
        <v>2000</v>
      </c>
      <c r="E320" s="10">
        <v>87</v>
      </c>
      <c r="F320" s="123" t="str">
        <f t="shared" si="10"/>
        <v>DIJAMANTSKA</v>
      </c>
      <c r="G320" s="102" t="s">
        <v>2166</v>
      </c>
      <c r="H320" s="110" t="str">
        <f t="shared" si="9"/>
        <v xml:space="preserve"> </v>
      </c>
      <c r="I320" s="55" t="s">
        <v>2113</v>
      </c>
    </row>
    <row r="321" spans="1:9" ht="30" customHeight="1" thickBot="1" x14ac:dyDescent="0.4">
      <c r="A321" s="51" t="s">
        <v>571</v>
      </c>
      <c r="B321" s="19" t="s">
        <v>99</v>
      </c>
      <c r="C321" s="24">
        <v>2000</v>
      </c>
      <c r="D321" s="3">
        <v>2000</v>
      </c>
      <c r="E321" s="48">
        <v>60</v>
      </c>
      <c r="F321" s="123" t="str">
        <f t="shared" si="10"/>
        <v>DIJAMANTSKA</v>
      </c>
      <c r="G321" s="102" t="s">
        <v>2166</v>
      </c>
      <c r="H321" s="110" t="str">
        <f t="shared" si="9"/>
        <v xml:space="preserve"> </v>
      </c>
      <c r="I321" s="55"/>
    </row>
    <row r="322" spans="1:9" ht="30" customHeight="1" thickBot="1" x14ac:dyDescent="0.4">
      <c r="A322" s="51" t="s">
        <v>572</v>
      </c>
      <c r="B322" s="19" t="s">
        <v>108</v>
      </c>
      <c r="C322" s="24">
        <v>5000</v>
      </c>
      <c r="D322" s="3">
        <v>5000</v>
      </c>
      <c r="E322" s="48">
        <v>60</v>
      </c>
      <c r="F322" s="123" t="str">
        <f t="shared" si="10"/>
        <v>DIJAMANTSKA</v>
      </c>
      <c r="G322" s="102" t="s">
        <v>2166</v>
      </c>
      <c r="H322" s="110" t="str">
        <f t="shared" ref="H322:H385" si="11">IFERROR(IF(OR((D322-6000)/E322&gt;=120,(C322-6000)/G322&gt;=120),"PLATINASTA PLUS",IF(AND((C322/G322&gt;=120),C322&lt;(G322*120+6000)),"PLATINASTA","DIJAMANTSKA"))," ")</f>
        <v xml:space="preserve"> </v>
      </c>
      <c r="I322" s="55"/>
    </row>
    <row r="323" spans="1:9" ht="30" customHeight="1" thickBot="1" x14ac:dyDescent="0.4">
      <c r="A323" s="51" t="s">
        <v>573</v>
      </c>
      <c r="B323" s="19" t="s">
        <v>78</v>
      </c>
      <c r="C323" s="24">
        <v>18000</v>
      </c>
      <c r="D323" s="3">
        <v>18000</v>
      </c>
      <c r="E323" s="48">
        <v>200</v>
      </c>
      <c r="F323" s="123" t="str">
        <f t="shared" si="10"/>
        <v>DIJAMANTSKA</v>
      </c>
      <c r="G323" s="102" t="s">
        <v>2166</v>
      </c>
      <c r="H323" s="110" t="str">
        <f t="shared" si="11"/>
        <v xml:space="preserve"> </v>
      </c>
      <c r="I323" s="55"/>
    </row>
    <row r="324" spans="1:9" ht="30" customHeight="1" thickBot="1" x14ac:dyDescent="0.4">
      <c r="A324" s="51" t="s">
        <v>574</v>
      </c>
      <c r="B324" s="19" t="s">
        <v>26</v>
      </c>
      <c r="C324" s="24">
        <v>2700</v>
      </c>
      <c r="D324" s="3">
        <v>2700</v>
      </c>
      <c r="E324" s="91">
        <v>43</v>
      </c>
      <c r="F324" s="123" t="str">
        <f t="shared" si="10"/>
        <v>DIJAMANTSKA</v>
      </c>
      <c r="G324" s="91">
        <v>43</v>
      </c>
      <c r="H324" s="110" t="str">
        <f t="shared" si="11"/>
        <v>DIJAMANTSKA</v>
      </c>
      <c r="I324" s="55"/>
    </row>
    <row r="325" spans="1:9" ht="30" customHeight="1" thickBot="1" x14ac:dyDescent="0.4">
      <c r="A325" s="51" t="s">
        <v>575</v>
      </c>
      <c r="B325" s="19" t="s">
        <v>358</v>
      </c>
      <c r="C325" s="24">
        <v>6120</v>
      </c>
      <c r="D325" s="3">
        <v>3000</v>
      </c>
      <c r="E325" s="48">
        <v>51</v>
      </c>
      <c r="F325" s="123" t="str">
        <f t="shared" si="10"/>
        <v>DIJAMANTSKA</v>
      </c>
      <c r="G325" s="102">
        <v>51</v>
      </c>
      <c r="H325" s="110" t="str">
        <f t="shared" si="11"/>
        <v>PLATINASTA</v>
      </c>
      <c r="I325" s="55"/>
    </row>
    <row r="326" spans="1:9" ht="30" customHeight="1" thickBot="1" x14ac:dyDescent="0.4">
      <c r="A326" s="51" t="s">
        <v>576</v>
      </c>
      <c r="B326" s="19" t="s">
        <v>358</v>
      </c>
      <c r="C326" s="24">
        <v>8600</v>
      </c>
      <c r="D326" s="3">
        <v>2000</v>
      </c>
      <c r="E326" s="48">
        <v>30</v>
      </c>
      <c r="F326" s="123" t="str">
        <f t="shared" si="10"/>
        <v>DIJAMANTSKA</v>
      </c>
      <c r="G326" s="102">
        <v>30</v>
      </c>
      <c r="H326" s="110" t="str">
        <f t="shared" si="11"/>
        <v>PLATINASTA</v>
      </c>
      <c r="I326" s="55"/>
    </row>
    <row r="327" spans="1:9" ht="30" customHeight="1" thickBot="1" x14ac:dyDescent="0.4">
      <c r="A327" s="51" t="s">
        <v>577</v>
      </c>
      <c r="B327" s="19" t="s">
        <v>358</v>
      </c>
      <c r="C327" s="24">
        <v>3000</v>
      </c>
      <c r="D327" s="3">
        <v>3000</v>
      </c>
      <c r="E327" s="48">
        <v>15</v>
      </c>
      <c r="F327" s="123" t="str">
        <f t="shared" si="10"/>
        <v>PLATINASTA</v>
      </c>
      <c r="G327" s="102" t="s">
        <v>2166</v>
      </c>
      <c r="H327" s="110" t="str">
        <f t="shared" si="11"/>
        <v xml:space="preserve"> </v>
      </c>
      <c r="I327" s="55"/>
    </row>
    <row r="328" spans="1:9" ht="30" customHeight="1" thickBot="1" x14ac:dyDescent="0.4">
      <c r="A328" s="51" t="s">
        <v>310</v>
      </c>
      <c r="B328" s="19" t="s">
        <v>32</v>
      </c>
      <c r="C328" s="24">
        <v>3000</v>
      </c>
      <c r="D328" s="3">
        <v>3000</v>
      </c>
      <c r="E328" s="48">
        <v>32</v>
      </c>
      <c r="F328" s="123" t="str">
        <f t="shared" si="10"/>
        <v>DIJAMANTSKA</v>
      </c>
      <c r="G328" s="102" t="s">
        <v>2166</v>
      </c>
      <c r="H328" s="110" t="str">
        <f t="shared" si="11"/>
        <v xml:space="preserve"> </v>
      </c>
      <c r="I328" s="55"/>
    </row>
    <row r="329" spans="1:9" ht="30" customHeight="1" thickBot="1" x14ac:dyDescent="0.4">
      <c r="A329" s="51" t="s">
        <v>579</v>
      </c>
      <c r="B329" s="19" t="s">
        <v>358</v>
      </c>
      <c r="C329" s="24">
        <v>12000</v>
      </c>
      <c r="D329" s="3">
        <v>12000</v>
      </c>
      <c r="E329" s="91">
        <v>100</v>
      </c>
      <c r="F329" s="123" t="str">
        <f t="shared" si="10"/>
        <v>PLATINASTA</v>
      </c>
      <c r="G329" s="91">
        <v>100</v>
      </c>
      <c r="H329" s="110" t="str">
        <f t="shared" si="11"/>
        <v>PLATINASTA</v>
      </c>
      <c r="I329" s="55"/>
    </row>
    <row r="330" spans="1:9" ht="30" customHeight="1" thickBot="1" x14ac:dyDescent="0.4">
      <c r="A330" s="51" t="s">
        <v>581</v>
      </c>
      <c r="B330" s="30" t="s">
        <v>411</v>
      </c>
      <c r="C330" s="24">
        <v>15000</v>
      </c>
      <c r="D330" s="3">
        <v>15000</v>
      </c>
      <c r="E330" s="48">
        <v>250</v>
      </c>
      <c r="F330" s="123" t="str">
        <f t="shared" si="10"/>
        <v>DIJAMANTSKA</v>
      </c>
      <c r="G330" s="102" t="s">
        <v>2166</v>
      </c>
      <c r="H330" s="110" t="str">
        <f t="shared" si="11"/>
        <v xml:space="preserve"> </v>
      </c>
      <c r="I330" s="55"/>
    </row>
    <row r="331" spans="1:9" ht="30" customHeight="1" thickBot="1" x14ac:dyDescent="0.4">
      <c r="A331" s="51" t="s">
        <v>582</v>
      </c>
      <c r="B331" s="25" t="s">
        <v>529</v>
      </c>
      <c r="C331" s="24">
        <v>20000</v>
      </c>
      <c r="D331" s="3">
        <v>20000</v>
      </c>
      <c r="E331" s="48">
        <v>135</v>
      </c>
      <c r="F331" s="123" t="str">
        <f t="shared" ref="F331:F394" si="12">IFERROR(IF(D331/E331&gt;=120,"PLATINASTA","DIJAMANTSKA")," ")</f>
        <v>PLATINASTA</v>
      </c>
      <c r="G331" s="102" t="s">
        <v>2166</v>
      </c>
      <c r="H331" s="110" t="str">
        <f t="shared" si="11"/>
        <v xml:space="preserve"> </v>
      </c>
      <c r="I331" s="55"/>
    </row>
    <row r="332" spans="1:9" ht="30" customHeight="1" thickBot="1" x14ac:dyDescent="0.4">
      <c r="A332" s="51" t="s">
        <v>583</v>
      </c>
      <c r="B332" s="19" t="s">
        <v>285</v>
      </c>
      <c r="C332" s="24">
        <v>4000</v>
      </c>
      <c r="D332" s="3">
        <v>4000</v>
      </c>
      <c r="E332" s="10" t="s">
        <v>1559</v>
      </c>
      <c r="F332" s="123" t="str">
        <f t="shared" si="12"/>
        <v xml:space="preserve"> </v>
      </c>
      <c r="G332" s="102" t="s">
        <v>2166</v>
      </c>
      <c r="H332" s="110" t="str">
        <f t="shared" si="11"/>
        <v xml:space="preserve"> </v>
      </c>
      <c r="I332" s="55" t="s">
        <v>2085</v>
      </c>
    </row>
    <row r="333" spans="1:9" ht="30" customHeight="1" thickBot="1" x14ac:dyDescent="0.4">
      <c r="A333" s="51" t="s">
        <v>584</v>
      </c>
      <c r="B333" s="25" t="s">
        <v>217</v>
      </c>
      <c r="C333" s="24">
        <v>16440</v>
      </c>
      <c r="D333" s="3">
        <v>16440</v>
      </c>
      <c r="E333" s="91">
        <v>137</v>
      </c>
      <c r="F333" s="123" t="str">
        <f t="shared" si="12"/>
        <v>PLATINASTA</v>
      </c>
      <c r="G333" s="91">
        <v>137</v>
      </c>
      <c r="H333" s="110" t="str">
        <f t="shared" si="11"/>
        <v>PLATINASTA</v>
      </c>
      <c r="I333" s="55"/>
    </row>
    <row r="334" spans="1:9" ht="30" customHeight="1" thickBot="1" x14ac:dyDescent="0.4">
      <c r="A334" s="51" t="s">
        <v>585</v>
      </c>
      <c r="B334" s="25" t="s">
        <v>55</v>
      </c>
      <c r="C334" s="24">
        <v>12000</v>
      </c>
      <c r="D334" s="3">
        <v>12000</v>
      </c>
      <c r="E334" s="48">
        <v>140</v>
      </c>
      <c r="F334" s="123" t="str">
        <f t="shared" si="12"/>
        <v>DIJAMANTSKA</v>
      </c>
      <c r="G334" s="102" t="s">
        <v>2166</v>
      </c>
      <c r="H334" s="110" t="str">
        <f t="shared" si="11"/>
        <v xml:space="preserve"> </v>
      </c>
      <c r="I334" s="55"/>
    </row>
    <row r="335" spans="1:9" ht="30" customHeight="1" thickBot="1" x14ac:dyDescent="0.4">
      <c r="A335" s="51" t="s">
        <v>589</v>
      </c>
      <c r="B335" s="25" t="s">
        <v>49</v>
      </c>
      <c r="C335" s="24">
        <v>27600</v>
      </c>
      <c r="D335" s="3">
        <v>27600</v>
      </c>
      <c r="E335" s="48">
        <v>235</v>
      </c>
      <c r="F335" s="123" t="str">
        <f t="shared" si="12"/>
        <v>DIJAMANTSKA</v>
      </c>
      <c r="G335" s="102" t="s">
        <v>2166</v>
      </c>
      <c r="H335" s="110" t="str">
        <f t="shared" si="11"/>
        <v xml:space="preserve"> </v>
      </c>
      <c r="I335" s="55"/>
    </row>
    <row r="336" spans="1:9" ht="30" customHeight="1" thickBot="1" x14ac:dyDescent="0.4">
      <c r="A336" s="51" t="s">
        <v>591</v>
      </c>
      <c r="B336" s="19" t="s">
        <v>592</v>
      </c>
      <c r="C336" s="24">
        <v>13800</v>
      </c>
      <c r="D336" s="3">
        <v>7800</v>
      </c>
      <c r="E336" s="91">
        <v>65</v>
      </c>
      <c r="F336" s="123" t="str">
        <f t="shared" si="12"/>
        <v>PLATINASTA</v>
      </c>
      <c r="G336" s="91">
        <v>65</v>
      </c>
      <c r="H336" s="110" t="str">
        <f t="shared" si="11"/>
        <v>PLATINASTA PLUS</v>
      </c>
      <c r="I336" s="55"/>
    </row>
    <row r="337" spans="1:9" ht="30" customHeight="1" thickBot="1" x14ac:dyDescent="0.4">
      <c r="A337" s="51" t="s">
        <v>593</v>
      </c>
      <c r="B337" s="19" t="s">
        <v>26</v>
      </c>
      <c r="C337" s="24">
        <v>2000</v>
      </c>
      <c r="D337" s="3">
        <v>2000</v>
      </c>
      <c r="E337" s="48">
        <v>50</v>
      </c>
      <c r="F337" s="123" t="str">
        <f t="shared" si="12"/>
        <v>DIJAMANTSKA</v>
      </c>
      <c r="G337" s="102" t="s">
        <v>2166</v>
      </c>
      <c r="H337" s="110" t="str">
        <f t="shared" si="11"/>
        <v xml:space="preserve"> </v>
      </c>
      <c r="I337" s="55"/>
    </row>
    <row r="338" spans="1:9" ht="30" customHeight="1" thickBot="1" x14ac:dyDescent="0.4">
      <c r="A338" s="51" t="s">
        <v>594</v>
      </c>
      <c r="B338" s="19" t="s">
        <v>320</v>
      </c>
      <c r="C338" s="24">
        <v>2500</v>
      </c>
      <c r="D338" s="3">
        <v>2500</v>
      </c>
      <c r="E338" s="48">
        <v>50</v>
      </c>
      <c r="F338" s="123" t="str">
        <f t="shared" si="12"/>
        <v>DIJAMANTSKA</v>
      </c>
      <c r="G338" s="102" t="s">
        <v>2166</v>
      </c>
      <c r="H338" s="110" t="str">
        <f t="shared" si="11"/>
        <v xml:space="preserve"> </v>
      </c>
      <c r="I338" s="55"/>
    </row>
    <row r="339" spans="1:9" ht="30" customHeight="1" thickBot="1" x14ac:dyDescent="0.4">
      <c r="A339" s="51" t="s">
        <v>595</v>
      </c>
      <c r="B339" s="28" t="s">
        <v>21</v>
      </c>
      <c r="C339" s="24">
        <v>6000</v>
      </c>
      <c r="D339" s="3">
        <v>6000</v>
      </c>
      <c r="E339" s="48">
        <v>50</v>
      </c>
      <c r="F339" s="123" t="str">
        <f t="shared" si="12"/>
        <v>PLATINASTA</v>
      </c>
      <c r="G339" s="102" t="s">
        <v>2166</v>
      </c>
      <c r="H339" s="110" t="str">
        <f t="shared" si="11"/>
        <v xml:space="preserve"> </v>
      </c>
      <c r="I339" s="55"/>
    </row>
    <row r="340" spans="1:9" ht="30" customHeight="1" thickBot="1" x14ac:dyDescent="0.4">
      <c r="A340" s="51" t="s">
        <v>598</v>
      </c>
      <c r="B340" s="19" t="s">
        <v>66</v>
      </c>
      <c r="C340" s="24">
        <v>1000</v>
      </c>
      <c r="D340" s="3">
        <v>1000</v>
      </c>
      <c r="E340" s="48">
        <v>267</v>
      </c>
      <c r="F340" s="123" t="str">
        <f t="shared" si="12"/>
        <v>DIJAMANTSKA</v>
      </c>
      <c r="G340" s="102" t="s">
        <v>2166</v>
      </c>
      <c r="H340" s="110" t="str">
        <f t="shared" si="11"/>
        <v xml:space="preserve"> </v>
      </c>
      <c r="I340" s="55"/>
    </row>
    <row r="341" spans="1:9" ht="30" customHeight="1" thickBot="1" x14ac:dyDescent="0.4">
      <c r="A341" s="51" t="s">
        <v>599</v>
      </c>
      <c r="B341" s="19" t="s">
        <v>600</v>
      </c>
      <c r="C341" s="24">
        <v>1000</v>
      </c>
      <c r="D341" s="3">
        <v>1000</v>
      </c>
      <c r="E341" s="10" t="s">
        <v>1584</v>
      </c>
      <c r="F341" s="123" t="str">
        <f t="shared" si="12"/>
        <v xml:space="preserve"> </v>
      </c>
      <c r="G341" s="102" t="s">
        <v>2166</v>
      </c>
      <c r="H341" s="110" t="str">
        <f t="shared" si="11"/>
        <v xml:space="preserve"> </v>
      </c>
      <c r="I341" s="55"/>
    </row>
    <row r="342" spans="1:9" ht="30" customHeight="1" thickBot="1" x14ac:dyDescent="0.4">
      <c r="A342" s="51" t="s">
        <v>601</v>
      </c>
      <c r="B342" s="19" t="s">
        <v>358</v>
      </c>
      <c r="C342" s="24">
        <v>20000</v>
      </c>
      <c r="D342" s="3">
        <v>10000</v>
      </c>
      <c r="E342" s="48">
        <v>70</v>
      </c>
      <c r="F342" s="123" t="str">
        <f t="shared" si="12"/>
        <v>PLATINASTA</v>
      </c>
      <c r="G342" s="102">
        <v>70</v>
      </c>
      <c r="H342" s="110" t="str">
        <f t="shared" si="11"/>
        <v>PLATINASTA PLUS</v>
      </c>
      <c r="I342" s="55"/>
    </row>
    <row r="343" spans="1:9" ht="30" customHeight="1" thickBot="1" x14ac:dyDescent="0.4">
      <c r="A343" s="51" t="s">
        <v>603</v>
      </c>
      <c r="B343" s="19" t="s">
        <v>219</v>
      </c>
      <c r="C343" s="24">
        <v>2000</v>
      </c>
      <c r="D343" s="3">
        <v>2000</v>
      </c>
      <c r="E343" s="48">
        <v>25</v>
      </c>
      <c r="F343" s="123" t="str">
        <f t="shared" si="12"/>
        <v>DIJAMANTSKA</v>
      </c>
      <c r="G343" s="102" t="s">
        <v>2166</v>
      </c>
      <c r="H343" s="110" t="str">
        <f t="shared" si="11"/>
        <v xml:space="preserve"> </v>
      </c>
      <c r="I343" s="55"/>
    </row>
    <row r="344" spans="1:9" ht="30" customHeight="1" thickBot="1" x14ac:dyDescent="0.4">
      <c r="A344" s="51" t="s">
        <v>604</v>
      </c>
      <c r="B344" s="19" t="s">
        <v>41</v>
      </c>
      <c r="C344" s="24">
        <v>8400</v>
      </c>
      <c r="D344" s="3">
        <v>4560</v>
      </c>
      <c r="E344" s="91">
        <v>70</v>
      </c>
      <c r="F344" s="123" t="str">
        <f t="shared" si="12"/>
        <v>DIJAMANTSKA</v>
      </c>
      <c r="G344" s="101">
        <v>70</v>
      </c>
      <c r="H344" s="110" t="str">
        <f t="shared" si="11"/>
        <v>PLATINASTA</v>
      </c>
      <c r="I344" s="55"/>
    </row>
    <row r="345" spans="1:9" ht="30" customHeight="1" thickBot="1" x14ac:dyDescent="0.4">
      <c r="A345" s="51" t="s">
        <v>606</v>
      </c>
      <c r="B345" s="19" t="s">
        <v>138</v>
      </c>
      <c r="C345" s="24">
        <v>2000</v>
      </c>
      <c r="D345" s="3">
        <v>2000</v>
      </c>
      <c r="E345" s="48">
        <v>76</v>
      </c>
      <c r="F345" s="123" t="str">
        <f t="shared" si="12"/>
        <v>DIJAMANTSKA</v>
      </c>
      <c r="G345" s="102" t="s">
        <v>2166</v>
      </c>
      <c r="H345" s="110" t="str">
        <f t="shared" si="11"/>
        <v xml:space="preserve"> </v>
      </c>
      <c r="I345" s="55"/>
    </row>
    <row r="346" spans="1:9" ht="30" customHeight="1" thickBot="1" x14ac:dyDescent="0.4">
      <c r="A346" s="51" t="s">
        <v>607</v>
      </c>
      <c r="B346" s="19" t="s">
        <v>608</v>
      </c>
      <c r="C346" s="24">
        <v>1500</v>
      </c>
      <c r="D346" s="3">
        <v>1500</v>
      </c>
      <c r="E346" s="48">
        <v>97</v>
      </c>
      <c r="F346" s="123" t="str">
        <f t="shared" si="12"/>
        <v>DIJAMANTSKA</v>
      </c>
      <c r="G346" s="102" t="s">
        <v>2166</v>
      </c>
      <c r="H346" s="110" t="str">
        <f t="shared" si="11"/>
        <v xml:space="preserve"> </v>
      </c>
      <c r="I346" s="55"/>
    </row>
    <row r="347" spans="1:9" ht="30" customHeight="1" thickBot="1" x14ac:dyDescent="0.4">
      <c r="A347" s="51" t="s">
        <v>609</v>
      </c>
      <c r="B347" s="19" t="s">
        <v>222</v>
      </c>
      <c r="C347" s="24">
        <v>2000</v>
      </c>
      <c r="D347" s="3">
        <v>2000</v>
      </c>
      <c r="E347" s="48">
        <v>21</v>
      </c>
      <c r="F347" s="123" t="str">
        <f t="shared" si="12"/>
        <v>DIJAMANTSKA</v>
      </c>
      <c r="G347" s="102" t="s">
        <v>2166</v>
      </c>
      <c r="H347" s="110" t="str">
        <f t="shared" si="11"/>
        <v xml:space="preserve"> </v>
      </c>
      <c r="I347" s="55"/>
    </row>
    <row r="348" spans="1:9" ht="30" customHeight="1" thickBot="1" x14ac:dyDescent="0.4">
      <c r="A348" s="51" t="s">
        <v>610</v>
      </c>
      <c r="B348" s="19" t="s">
        <v>99</v>
      </c>
      <c r="C348" s="24">
        <v>8000</v>
      </c>
      <c r="D348" s="3">
        <v>8000</v>
      </c>
      <c r="E348" s="48">
        <v>140</v>
      </c>
      <c r="F348" s="123" t="str">
        <f t="shared" si="12"/>
        <v>DIJAMANTSKA</v>
      </c>
      <c r="G348" s="102" t="s">
        <v>2166</v>
      </c>
      <c r="H348" s="110" t="str">
        <f t="shared" si="11"/>
        <v xml:space="preserve"> </v>
      </c>
      <c r="I348" s="55"/>
    </row>
    <row r="349" spans="1:9" ht="30" customHeight="1" thickBot="1" x14ac:dyDescent="0.4">
      <c r="A349" s="51" t="s">
        <v>611</v>
      </c>
      <c r="B349" s="19" t="s">
        <v>382</v>
      </c>
      <c r="C349" s="24">
        <v>5000</v>
      </c>
      <c r="D349" s="3">
        <v>5000</v>
      </c>
      <c r="E349" s="48">
        <v>20</v>
      </c>
      <c r="F349" s="123" t="str">
        <f t="shared" si="12"/>
        <v>PLATINASTA</v>
      </c>
      <c r="G349" s="102" t="s">
        <v>2166</v>
      </c>
      <c r="H349" s="110" t="str">
        <f t="shared" si="11"/>
        <v xml:space="preserve"> </v>
      </c>
      <c r="I349" s="55"/>
    </row>
    <row r="350" spans="1:9" ht="30" customHeight="1" thickBot="1" x14ac:dyDescent="0.4">
      <c r="A350" s="51" t="s">
        <v>613</v>
      </c>
      <c r="B350" s="19" t="s">
        <v>22</v>
      </c>
      <c r="C350" s="24">
        <v>800</v>
      </c>
      <c r="D350" s="3">
        <v>800</v>
      </c>
      <c r="E350" s="48">
        <v>60</v>
      </c>
      <c r="F350" s="123" t="str">
        <f t="shared" si="12"/>
        <v>DIJAMANTSKA</v>
      </c>
      <c r="G350" s="102" t="s">
        <v>2166</v>
      </c>
      <c r="H350" s="110" t="str">
        <f t="shared" si="11"/>
        <v xml:space="preserve"> </v>
      </c>
      <c r="I350" s="55"/>
    </row>
    <row r="351" spans="1:9" ht="30" customHeight="1" thickBot="1" x14ac:dyDescent="0.4">
      <c r="A351" s="51" t="s">
        <v>614</v>
      </c>
      <c r="B351" s="19" t="s">
        <v>247</v>
      </c>
      <c r="C351" s="24">
        <v>18600</v>
      </c>
      <c r="D351" s="3">
        <v>11000</v>
      </c>
      <c r="E351" s="91">
        <v>99</v>
      </c>
      <c r="F351" s="123" t="str">
        <f t="shared" si="12"/>
        <v>DIJAMANTSKA</v>
      </c>
      <c r="G351" s="91">
        <v>99</v>
      </c>
      <c r="H351" s="110" t="str">
        <f t="shared" si="11"/>
        <v>PLATINASTA PLUS</v>
      </c>
      <c r="I351" s="55"/>
    </row>
    <row r="352" spans="1:9" ht="30" customHeight="1" thickBot="1" x14ac:dyDescent="0.4">
      <c r="A352" s="51" t="s">
        <v>616</v>
      </c>
      <c r="B352" s="19" t="s">
        <v>617</v>
      </c>
      <c r="C352" s="24">
        <v>8500</v>
      </c>
      <c r="D352" s="3">
        <v>8500</v>
      </c>
      <c r="E352" s="48">
        <v>70</v>
      </c>
      <c r="F352" s="123" t="str">
        <f t="shared" si="12"/>
        <v>PLATINASTA</v>
      </c>
      <c r="G352" s="102" t="s">
        <v>2166</v>
      </c>
      <c r="H352" s="110" t="str">
        <f t="shared" si="11"/>
        <v xml:space="preserve"> </v>
      </c>
      <c r="I352" s="55"/>
    </row>
    <row r="353" spans="1:9" ht="44.25" customHeight="1" thickBot="1" x14ac:dyDescent="0.4">
      <c r="A353" s="51" t="s">
        <v>618</v>
      </c>
      <c r="B353" s="19" t="s">
        <v>619</v>
      </c>
      <c r="C353" s="24">
        <v>22920</v>
      </c>
      <c r="D353" s="3">
        <v>11000</v>
      </c>
      <c r="E353" s="91">
        <v>101</v>
      </c>
      <c r="F353" s="123" t="str">
        <f t="shared" si="12"/>
        <v>DIJAMANTSKA</v>
      </c>
      <c r="G353" s="91">
        <v>141</v>
      </c>
      <c r="H353" s="110" t="str">
        <f t="shared" si="11"/>
        <v>PLATINASTA PLUS</v>
      </c>
      <c r="I353" s="55"/>
    </row>
    <row r="354" spans="1:9" ht="30" customHeight="1" thickBot="1" x14ac:dyDescent="0.4">
      <c r="A354" s="51" t="s">
        <v>354</v>
      </c>
      <c r="B354" s="28" t="s">
        <v>210</v>
      </c>
      <c r="C354" s="24">
        <v>1500</v>
      </c>
      <c r="D354" s="50">
        <v>500</v>
      </c>
      <c r="E354" s="48">
        <v>20</v>
      </c>
      <c r="F354" s="123" t="str">
        <f t="shared" si="12"/>
        <v>DIJAMANTSKA</v>
      </c>
      <c r="G354" s="102" t="s">
        <v>2166</v>
      </c>
      <c r="H354" s="110" t="str">
        <f t="shared" si="11"/>
        <v xml:space="preserve"> </v>
      </c>
      <c r="I354" s="55"/>
    </row>
    <row r="355" spans="1:9" ht="30" customHeight="1" thickBot="1" x14ac:dyDescent="0.4">
      <c r="A355" s="51" t="s">
        <v>621</v>
      </c>
      <c r="B355" s="19" t="s">
        <v>270</v>
      </c>
      <c r="C355" s="24">
        <v>6600</v>
      </c>
      <c r="D355" s="3">
        <v>6600</v>
      </c>
      <c r="E355" s="48">
        <v>55</v>
      </c>
      <c r="F355" s="123" t="str">
        <f t="shared" si="12"/>
        <v>PLATINASTA</v>
      </c>
      <c r="G355" s="102" t="s">
        <v>2166</v>
      </c>
      <c r="H355" s="110" t="str">
        <f t="shared" si="11"/>
        <v xml:space="preserve"> </v>
      </c>
      <c r="I355" s="55"/>
    </row>
    <row r="356" spans="1:9" ht="30" customHeight="1" thickBot="1" x14ac:dyDescent="0.4">
      <c r="A356" s="51" t="s">
        <v>622</v>
      </c>
      <c r="B356" s="19" t="s">
        <v>26</v>
      </c>
      <c r="C356" s="24">
        <v>2400</v>
      </c>
      <c r="D356" s="3">
        <v>2400</v>
      </c>
      <c r="E356" s="48">
        <v>40</v>
      </c>
      <c r="F356" s="123" t="str">
        <f t="shared" si="12"/>
        <v>DIJAMANTSKA</v>
      </c>
      <c r="G356" s="102" t="s">
        <v>2166</v>
      </c>
      <c r="H356" s="110" t="str">
        <f t="shared" si="11"/>
        <v xml:space="preserve"> </v>
      </c>
      <c r="I356" s="55"/>
    </row>
    <row r="357" spans="1:9" ht="30" customHeight="1" thickBot="1" x14ac:dyDescent="0.4">
      <c r="A357" s="51" t="s">
        <v>624</v>
      </c>
      <c r="B357" s="19" t="s">
        <v>32</v>
      </c>
      <c r="C357" s="24">
        <v>10000</v>
      </c>
      <c r="D357" s="3">
        <v>10000</v>
      </c>
      <c r="E357" s="48">
        <v>180</v>
      </c>
      <c r="F357" s="123" t="str">
        <f t="shared" si="12"/>
        <v>DIJAMANTSKA</v>
      </c>
      <c r="G357" s="102" t="s">
        <v>2166</v>
      </c>
      <c r="H357" s="110" t="str">
        <f t="shared" si="11"/>
        <v xml:space="preserve"> </v>
      </c>
      <c r="I357" s="55"/>
    </row>
    <row r="358" spans="1:9" ht="30" customHeight="1" thickBot="1" x14ac:dyDescent="0.4">
      <c r="A358" s="51" t="s">
        <v>625</v>
      </c>
      <c r="B358" s="19" t="s">
        <v>358</v>
      </c>
      <c r="C358" s="24">
        <v>3000</v>
      </c>
      <c r="D358" s="3">
        <v>3000</v>
      </c>
      <c r="E358" s="48">
        <v>80</v>
      </c>
      <c r="F358" s="123" t="str">
        <f t="shared" si="12"/>
        <v>DIJAMANTSKA</v>
      </c>
      <c r="G358" s="102" t="s">
        <v>2166</v>
      </c>
      <c r="H358" s="110" t="str">
        <f t="shared" si="11"/>
        <v xml:space="preserve"> </v>
      </c>
      <c r="I358" s="55"/>
    </row>
    <row r="359" spans="1:9" ht="30" customHeight="1" thickBot="1" x14ac:dyDescent="0.4">
      <c r="A359" s="51" t="s">
        <v>626</v>
      </c>
      <c r="B359" s="19" t="s">
        <v>162</v>
      </c>
      <c r="C359" s="24">
        <v>50000</v>
      </c>
      <c r="D359" s="3">
        <v>50000</v>
      </c>
      <c r="E359" s="10" t="s">
        <v>1584</v>
      </c>
      <c r="F359" s="123" t="str">
        <f t="shared" si="12"/>
        <v xml:space="preserve"> </v>
      </c>
      <c r="G359" s="102" t="s">
        <v>2166</v>
      </c>
      <c r="H359" s="110" t="str">
        <f t="shared" si="11"/>
        <v xml:space="preserve"> </v>
      </c>
      <c r="I359" s="55" t="s">
        <v>1566</v>
      </c>
    </row>
    <row r="360" spans="1:9" ht="30" customHeight="1" thickBot="1" x14ac:dyDescent="0.4">
      <c r="A360" s="51" t="s">
        <v>310</v>
      </c>
      <c r="B360" s="19" t="s">
        <v>26</v>
      </c>
      <c r="C360" s="24">
        <v>8400</v>
      </c>
      <c r="D360" s="3">
        <v>8400</v>
      </c>
      <c r="E360" s="91">
        <v>70</v>
      </c>
      <c r="F360" s="123" t="str">
        <f t="shared" si="12"/>
        <v>PLATINASTA</v>
      </c>
      <c r="G360" s="91">
        <v>70</v>
      </c>
      <c r="H360" s="110" t="str">
        <f t="shared" si="11"/>
        <v>PLATINASTA</v>
      </c>
      <c r="I360" s="55"/>
    </row>
    <row r="361" spans="1:9" ht="30" customHeight="1" thickBot="1" x14ac:dyDescent="0.4">
      <c r="A361" s="51" t="s">
        <v>628</v>
      </c>
      <c r="B361" s="19" t="s">
        <v>21</v>
      </c>
      <c r="C361" s="24">
        <v>2000</v>
      </c>
      <c r="D361" s="3">
        <v>2000</v>
      </c>
      <c r="E361" s="48">
        <v>40</v>
      </c>
      <c r="F361" s="123" t="str">
        <f t="shared" si="12"/>
        <v>DIJAMANTSKA</v>
      </c>
      <c r="G361" s="102" t="s">
        <v>2166</v>
      </c>
      <c r="H361" s="110" t="str">
        <f t="shared" si="11"/>
        <v xml:space="preserve"> </v>
      </c>
      <c r="I361" s="55"/>
    </row>
    <row r="362" spans="1:9" ht="30" customHeight="1" thickBot="1" x14ac:dyDescent="0.4">
      <c r="A362" s="51" t="s">
        <v>629</v>
      </c>
      <c r="B362" s="19" t="s">
        <v>56</v>
      </c>
      <c r="C362" s="24">
        <v>3000</v>
      </c>
      <c r="D362" s="3">
        <v>3000</v>
      </c>
      <c r="E362" s="10" t="s">
        <v>1584</v>
      </c>
      <c r="F362" s="123" t="str">
        <f t="shared" si="12"/>
        <v xml:space="preserve"> </v>
      </c>
      <c r="G362" s="102" t="s">
        <v>2166</v>
      </c>
      <c r="H362" s="110" t="str">
        <f t="shared" si="11"/>
        <v xml:space="preserve"> </v>
      </c>
      <c r="I362" s="55"/>
    </row>
    <row r="363" spans="1:9" ht="45" customHeight="1" thickBot="1" x14ac:dyDescent="0.4">
      <c r="A363" s="51" t="s">
        <v>615</v>
      </c>
      <c r="B363" s="19" t="s">
        <v>32</v>
      </c>
      <c r="C363" s="24">
        <v>20520</v>
      </c>
      <c r="D363" s="15">
        <v>14400</v>
      </c>
      <c r="E363" s="48">
        <v>115</v>
      </c>
      <c r="F363" s="123" t="str">
        <f t="shared" si="12"/>
        <v>PLATINASTA</v>
      </c>
      <c r="G363" s="102">
        <v>115</v>
      </c>
      <c r="H363" s="110" t="str">
        <f t="shared" si="11"/>
        <v>PLATINASTA PLUS</v>
      </c>
      <c r="I363" s="55"/>
    </row>
    <row r="364" spans="1:9" ht="38.25" customHeight="1" thickBot="1" x14ac:dyDescent="0.4">
      <c r="A364" s="51" t="s">
        <v>630</v>
      </c>
      <c r="B364" s="19" t="s">
        <v>21</v>
      </c>
      <c r="C364" s="24">
        <v>11000</v>
      </c>
      <c r="D364" s="3">
        <v>5000</v>
      </c>
      <c r="E364" s="48">
        <v>86</v>
      </c>
      <c r="F364" s="123" t="str">
        <f t="shared" si="12"/>
        <v>DIJAMANTSKA</v>
      </c>
      <c r="G364" s="102">
        <v>86</v>
      </c>
      <c r="H364" s="110" t="str">
        <f t="shared" si="11"/>
        <v>PLATINASTA</v>
      </c>
      <c r="I364" s="55"/>
    </row>
    <row r="365" spans="1:9" ht="30" customHeight="1" thickBot="1" x14ac:dyDescent="0.4">
      <c r="A365" s="51" t="s">
        <v>631</v>
      </c>
      <c r="B365" s="19" t="s">
        <v>172</v>
      </c>
      <c r="C365" s="24">
        <v>12000</v>
      </c>
      <c r="D365" s="3">
        <v>5000</v>
      </c>
      <c r="E365" s="91">
        <v>100</v>
      </c>
      <c r="F365" s="123" t="str">
        <f t="shared" si="12"/>
        <v>DIJAMANTSKA</v>
      </c>
      <c r="G365" s="101">
        <v>100</v>
      </c>
      <c r="H365" s="110" t="str">
        <f t="shared" si="11"/>
        <v>PLATINASTA</v>
      </c>
      <c r="I365" s="55"/>
    </row>
    <row r="366" spans="1:9" ht="30" customHeight="1" thickBot="1" x14ac:dyDescent="0.4">
      <c r="A366" s="51" t="s">
        <v>635</v>
      </c>
      <c r="B366" s="23" t="s">
        <v>23</v>
      </c>
      <c r="C366" s="24">
        <v>3000</v>
      </c>
      <c r="D366" s="3">
        <v>3000</v>
      </c>
      <c r="E366" s="10" t="s">
        <v>1559</v>
      </c>
      <c r="F366" s="123" t="str">
        <f t="shared" si="12"/>
        <v xml:space="preserve"> </v>
      </c>
      <c r="G366" s="102" t="s">
        <v>2166</v>
      </c>
      <c r="H366" s="110" t="str">
        <f t="shared" si="11"/>
        <v xml:space="preserve"> </v>
      </c>
      <c r="I366" s="58" t="s">
        <v>1567</v>
      </c>
    </row>
    <row r="367" spans="1:9" ht="30" customHeight="1" thickBot="1" x14ac:dyDescent="0.4">
      <c r="A367" s="51" t="s">
        <v>636</v>
      </c>
      <c r="B367" s="23" t="s">
        <v>23</v>
      </c>
      <c r="C367" s="24">
        <v>3000</v>
      </c>
      <c r="D367" s="3">
        <v>3000</v>
      </c>
      <c r="E367" s="48">
        <v>90</v>
      </c>
      <c r="F367" s="123" t="str">
        <f t="shared" si="12"/>
        <v>DIJAMANTSKA</v>
      </c>
      <c r="G367" s="102" t="s">
        <v>2166</v>
      </c>
      <c r="H367" s="110" t="str">
        <f t="shared" si="11"/>
        <v xml:space="preserve"> </v>
      </c>
      <c r="I367" s="55"/>
    </row>
    <row r="368" spans="1:9" ht="30" customHeight="1" thickBot="1" x14ac:dyDescent="0.4">
      <c r="A368" s="51" t="s">
        <v>637</v>
      </c>
      <c r="B368" s="19" t="s">
        <v>26</v>
      </c>
      <c r="C368" s="24">
        <v>5000</v>
      </c>
      <c r="D368" s="3">
        <v>5000</v>
      </c>
      <c r="E368" s="48">
        <v>40</v>
      </c>
      <c r="F368" s="123" t="str">
        <f t="shared" si="12"/>
        <v>PLATINASTA</v>
      </c>
      <c r="G368" s="102" t="s">
        <v>2166</v>
      </c>
      <c r="H368" s="110" t="str">
        <f t="shared" si="11"/>
        <v xml:space="preserve"> </v>
      </c>
      <c r="I368" s="55"/>
    </row>
    <row r="369" spans="1:9" ht="30" customHeight="1" thickBot="1" x14ac:dyDescent="0.4">
      <c r="A369" s="51" t="s">
        <v>638</v>
      </c>
      <c r="B369" s="19" t="s">
        <v>72</v>
      </c>
      <c r="C369" s="24">
        <v>7000</v>
      </c>
      <c r="D369" s="3">
        <v>7000</v>
      </c>
      <c r="E369" s="48">
        <v>5</v>
      </c>
      <c r="F369" s="123" t="str">
        <f t="shared" si="12"/>
        <v>PLATINASTA</v>
      </c>
      <c r="G369" s="102" t="s">
        <v>2166</v>
      </c>
      <c r="H369" s="110" t="str">
        <f t="shared" si="11"/>
        <v xml:space="preserve"> </v>
      </c>
      <c r="I369" s="55"/>
    </row>
    <row r="370" spans="1:9" ht="30" customHeight="1" thickBot="1" x14ac:dyDescent="0.4">
      <c r="A370" s="51" t="s">
        <v>639</v>
      </c>
      <c r="B370" s="19" t="s">
        <v>266</v>
      </c>
      <c r="C370" s="24">
        <v>3000</v>
      </c>
      <c r="D370" s="3">
        <v>3000</v>
      </c>
      <c r="E370" s="48">
        <v>60</v>
      </c>
      <c r="F370" s="123" t="str">
        <f t="shared" si="12"/>
        <v>DIJAMANTSKA</v>
      </c>
      <c r="G370" s="102" t="s">
        <v>2166</v>
      </c>
      <c r="H370" s="110" t="str">
        <f t="shared" si="11"/>
        <v xml:space="preserve"> </v>
      </c>
      <c r="I370" s="55"/>
    </row>
    <row r="371" spans="1:9" ht="30" customHeight="1" thickBot="1" x14ac:dyDescent="0.4">
      <c r="A371" s="51" t="s">
        <v>641</v>
      </c>
      <c r="B371" s="19" t="s">
        <v>86</v>
      </c>
      <c r="C371" s="24">
        <v>18400</v>
      </c>
      <c r="D371" s="3">
        <v>8400</v>
      </c>
      <c r="E371" s="48">
        <v>70</v>
      </c>
      <c r="F371" s="123" t="str">
        <f t="shared" si="12"/>
        <v>PLATINASTA</v>
      </c>
      <c r="G371" s="102">
        <v>70</v>
      </c>
      <c r="H371" s="110" t="str">
        <f t="shared" si="11"/>
        <v>PLATINASTA PLUS</v>
      </c>
      <c r="I371" s="55"/>
    </row>
    <row r="372" spans="1:9" ht="30" customHeight="1" thickBot="1" x14ac:dyDescent="0.4">
      <c r="A372" s="51" t="s">
        <v>642</v>
      </c>
      <c r="B372" s="19" t="s">
        <v>6</v>
      </c>
      <c r="C372" s="24">
        <v>2000</v>
      </c>
      <c r="D372" s="3">
        <v>2000</v>
      </c>
      <c r="E372" s="48">
        <v>55</v>
      </c>
      <c r="F372" s="123" t="str">
        <f t="shared" si="12"/>
        <v>DIJAMANTSKA</v>
      </c>
      <c r="G372" s="102" t="s">
        <v>2166</v>
      </c>
      <c r="H372" s="110" t="str">
        <f t="shared" si="11"/>
        <v xml:space="preserve"> </v>
      </c>
      <c r="I372" s="55"/>
    </row>
    <row r="373" spans="1:9" ht="30" customHeight="1" thickBot="1" x14ac:dyDescent="0.4">
      <c r="A373" s="51" t="s">
        <v>643</v>
      </c>
      <c r="B373" s="19" t="s">
        <v>1</v>
      </c>
      <c r="C373" s="24">
        <v>2500</v>
      </c>
      <c r="D373" s="3">
        <v>2500</v>
      </c>
      <c r="E373" s="48">
        <v>20</v>
      </c>
      <c r="F373" s="123" t="str">
        <f t="shared" si="12"/>
        <v>PLATINASTA</v>
      </c>
      <c r="G373" s="102" t="s">
        <v>2166</v>
      </c>
      <c r="H373" s="110" t="str">
        <f t="shared" si="11"/>
        <v xml:space="preserve"> </v>
      </c>
      <c r="I373" s="55"/>
    </row>
    <row r="374" spans="1:9" ht="32.25" customHeight="1" thickBot="1" x14ac:dyDescent="0.4">
      <c r="A374" s="51" t="s">
        <v>645</v>
      </c>
      <c r="B374" s="19" t="s">
        <v>456</v>
      </c>
      <c r="C374" s="24">
        <v>5300</v>
      </c>
      <c r="D374" s="3">
        <v>500</v>
      </c>
      <c r="E374" s="91">
        <v>40</v>
      </c>
      <c r="F374" s="123" t="str">
        <f t="shared" si="12"/>
        <v>DIJAMANTSKA</v>
      </c>
      <c r="G374" s="101">
        <v>40</v>
      </c>
      <c r="H374" s="110" t="str">
        <f t="shared" si="11"/>
        <v>PLATINASTA</v>
      </c>
      <c r="I374" s="55" t="s">
        <v>1568</v>
      </c>
    </row>
    <row r="375" spans="1:9" ht="30" customHeight="1" thickBot="1" x14ac:dyDescent="0.4">
      <c r="A375" s="51" t="s">
        <v>646</v>
      </c>
      <c r="B375" s="19" t="s">
        <v>105</v>
      </c>
      <c r="C375" s="24">
        <v>2000</v>
      </c>
      <c r="D375" s="3">
        <v>2000</v>
      </c>
      <c r="E375" s="48">
        <v>60</v>
      </c>
      <c r="F375" s="123" t="str">
        <f t="shared" si="12"/>
        <v>DIJAMANTSKA</v>
      </c>
      <c r="G375" s="102" t="s">
        <v>2166</v>
      </c>
      <c r="H375" s="110" t="str">
        <f t="shared" si="11"/>
        <v xml:space="preserve"> </v>
      </c>
      <c r="I375" s="55"/>
    </row>
    <row r="376" spans="1:9" ht="30" customHeight="1" thickBot="1" x14ac:dyDescent="0.4">
      <c r="A376" s="51" t="s">
        <v>648</v>
      </c>
      <c r="B376" s="19" t="s">
        <v>8</v>
      </c>
      <c r="C376" s="24">
        <v>1000</v>
      </c>
      <c r="D376" s="3">
        <v>1000</v>
      </c>
      <c r="E376" s="48">
        <v>28</v>
      </c>
      <c r="F376" s="123" t="str">
        <f t="shared" si="12"/>
        <v>DIJAMANTSKA</v>
      </c>
      <c r="G376" s="102" t="s">
        <v>2166</v>
      </c>
      <c r="H376" s="110" t="str">
        <f t="shared" si="11"/>
        <v xml:space="preserve"> </v>
      </c>
      <c r="I376" s="55"/>
    </row>
    <row r="377" spans="1:9" ht="30" customHeight="1" thickBot="1" x14ac:dyDescent="0.4">
      <c r="A377" s="51" t="s">
        <v>649</v>
      </c>
      <c r="B377" s="19" t="s">
        <v>42</v>
      </c>
      <c r="C377" s="24">
        <v>6000</v>
      </c>
      <c r="D377" s="3">
        <v>6000</v>
      </c>
      <c r="E377" s="48">
        <v>107</v>
      </c>
      <c r="F377" s="123" t="str">
        <f t="shared" si="12"/>
        <v>DIJAMANTSKA</v>
      </c>
      <c r="G377" s="102" t="s">
        <v>2166</v>
      </c>
      <c r="H377" s="110" t="str">
        <f t="shared" si="11"/>
        <v xml:space="preserve"> </v>
      </c>
      <c r="I377" s="55"/>
    </row>
    <row r="378" spans="1:9" ht="30" customHeight="1" thickBot="1" x14ac:dyDescent="0.4">
      <c r="A378" s="51" t="s">
        <v>651</v>
      </c>
      <c r="B378" s="19" t="s">
        <v>1</v>
      </c>
      <c r="C378" s="24">
        <v>3600</v>
      </c>
      <c r="D378" s="3">
        <v>3600</v>
      </c>
      <c r="E378" s="91">
        <v>30</v>
      </c>
      <c r="F378" s="123" t="str">
        <f t="shared" si="12"/>
        <v>PLATINASTA</v>
      </c>
      <c r="G378" s="101">
        <v>30</v>
      </c>
      <c r="H378" s="110" t="str">
        <f t="shared" si="11"/>
        <v>PLATINASTA</v>
      </c>
      <c r="I378" s="55"/>
    </row>
    <row r="379" spans="1:9" ht="30" customHeight="1" thickBot="1" x14ac:dyDescent="0.4">
      <c r="A379" s="51" t="s">
        <v>652</v>
      </c>
      <c r="B379" s="19" t="s">
        <v>26</v>
      </c>
      <c r="C379" s="24">
        <v>5000</v>
      </c>
      <c r="D379" s="3">
        <v>5000</v>
      </c>
      <c r="E379" s="48">
        <v>150</v>
      </c>
      <c r="F379" s="123" t="str">
        <f t="shared" si="12"/>
        <v>DIJAMANTSKA</v>
      </c>
      <c r="G379" s="102" t="s">
        <v>2166</v>
      </c>
      <c r="H379" s="110" t="str">
        <f t="shared" si="11"/>
        <v xml:space="preserve"> </v>
      </c>
      <c r="I379" s="55"/>
    </row>
    <row r="380" spans="1:9" ht="30" customHeight="1" thickBot="1" x14ac:dyDescent="0.4">
      <c r="A380" s="51" t="s">
        <v>653</v>
      </c>
      <c r="B380" s="19" t="s">
        <v>514</v>
      </c>
      <c r="C380" s="24">
        <v>4000</v>
      </c>
      <c r="D380" s="3">
        <v>4000</v>
      </c>
      <c r="E380" s="10" t="s">
        <v>1584</v>
      </c>
      <c r="F380" s="123" t="str">
        <f t="shared" si="12"/>
        <v xml:space="preserve"> </v>
      </c>
      <c r="G380" s="102" t="s">
        <v>2166</v>
      </c>
      <c r="H380" s="110" t="str">
        <f t="shared" si="11"/>
        <v xml:space="preserve"> </v>
      </c>
      <c r="I380" s="55"/>
    </row>
    <row r="381" spans="1:9" ht="30" customHeight="1" thickBot="1" x14ac:dyDescent="0.4">
      <c r="A381" s="51" t="s">
        <v>654</v>
      </c>
      <c r="B381" s="19" t="s">
        <v>108</v>
      </c>
      <c r="C381" s="24">
        <v>14000</v>
      </c>
      <c r="D381" s="3">
        <v>14000</v>
      </c>
      <c r="E381" s="48">
        <v>70</v>
      </c>
      <c r="F381" s="123" t="str">
        <f t="shared" si="12"/>
        <v>PLATINASTA</v>
      </c>
      <c r="G381" s="102" t="s">
        <v>2166</v>
      </c>
      <c r="H381" s="110" t="str">
        <f t="shared" si="11"/>
        <v xml:space="preserve"> </v>
      </c>
      <c r="I381" s="55"/>
    </row>
    <row r="382" spans="1:9" ht="30" customHeight="1" thickBot="1" x14ac:dyDescent="0.4">
      <c r="A382" s="51" t="s">
        <v>655</v>
      </c>
      <c r="B382" s="19" t="s">
        <v>656</v>
      </c>
      <c r="C382" s="24">
        <v>3000</v>
      </c>
      <c r="D382" s="3">
        <v>3000</v>
      </c>
      <c r="E382" s="48">
        <v>153</v>
      </c>
      <c r="F382" s="123" t="str">
        <f t="shared" si="12"/>
        <v>DIJAMANTSKA</v>
      </c>
      <c r="G382" s="102" t="s">
        <v>2166</v>
      </c>
      <c r="H382" s="110" t="str">
        <f t="shared" si="11"/>
        <v xml:space="preserve"> </v>
      </c>
      <c r="I382" s="55"/>
    </row>
    <row r="383" spans="1:9" ht="30" customHeight="1" thickBot="1" x14ac:dyDescent="0.4">
      <c r="A383" s="51" t="s">
        <v>657</v>
      </c>
      <c r="B383" s="19" t="s">
        <v>26</v>
      </c>
      <c r="C383" s="24">
        <v>7200</v>
      </c>
      <c r="D383" s="3">
        <v>7200</v>
      </c>
      <c r="E383" s="48">
        <v>60</v>
      </c>
      <c r="F383" s="123" t="str">
        <f t="shared" si="12"/>
        <v>PLATINASTA</v>
      </c>
      <c r="G383" s="102" t="s">
        <v>2166</v>
      </c>
      <c r="H383" s="110" t="str">
        <f t="shared" si="11"/>
        <v xml:space="preserve"> </v>
      </c>
      <c r="I383" s="55"/>
    </row>
    <row r="384" spans="1:9" ht="30" customHeight="1" thickBot="1" x14ac:dyDescent="0.4">
      <c r="A384" s="51" t="s">
        <v>658</v>
      </c>
      <c r="B384" s="19" t="s">
        <v>95</v>
      </c>
      <c r="C384" s="24">
        <v>3000</v>
      </c>
      <c r="D384" s="3">
        <v>3000</v>
      </c>
      <c r="E384" s="48">
        <v>29</v>
      </c>
      <c r="F384" s="123" t="str">
        <f t="shared" si="12"/>
        <v>DIJAMANTSKA</v>
      </c>
      <c r="G384" s="102" t="s">
        <v>2166</v>
      </c>
      <c r="H384" s="110" t="str">
        <f t="shared" si="11"/>
        <v xml:space="preserve"> </v>
      </c>
      <c r="I384" s="55"/>
    </row>
    <row r="385" spans="1:9" ht="30" customHeight="1" thickBot="1" x14ac:dyDescent="0.4">
      <c r="A385" s="51" t="s">
        <v>659</v>
      </c>
      <c r="B385" s="19" t="s">
        <v>660</v>
      </c>
      <c r="C385" s="24">
        <v>10000</v>
      </c>
      <c r="D385" s="3">
        <v>10000</v>
      </c>
      <c r="E385" s="10" t="s">
        <v>1558</v>
      </c>
      <c r="F385" s="123" t="str">
        <f t="shared" si="12"/>
        <v xml:space="preserve"> </v>
      </c>
      <c r="G385" s="102" t="s">
        <v>2166</v>
      </c>
      <c r="H385" s="110" t="str">
        <f t="shared" si="11"/>
        <v xml:space="preserve"> </v>
      </c>
      <c r="I385" s="59"/>
    </row>
    <row r="386" spans="1:9" ht="30" customHeight="1" thickBot="1" x14ac:dyDescent="0.4">
      <c r="A386" s="51" t="s">
        <v>662</v>
      </c>
      <c r="B386" s="19" t="s">
        <v>43</v>
      </c>
      <c r="C386" s="24">
        <v>30000</v>
      </c>
      <c r="D386" s="3">
        <v>30000</v>
      </c>
      <c r="E386" s="10" t="s">
        <v>1580</v>
      </c>
      <c r="F386" s="123" t="str">
        <f t="shared" si="12"/>
        <v xml:space="preserve"> </v>
      </c>
      <c r="G386" s="102" t="s">
        <v>2166</v>
      </c>
      <c r="H386" s="110" t="str">
        <f t="shared" ref="H386:H449" si="13">IFERROR(IF(OR((D386-6000)/E386&gt;=120,(C386-6000)/G386&gt;=120),"PLATINASTA PLUS",IF(AND((C386/G386&gt;=120),C386&lt;(G386*120+6000)),"PLATINASTA","DIJAMANTSKA"))," ")</f>
        <v xml:space="preserve"> </v>
      </c>
      <c r="I386" s="59"/>
    </row>
    <row r="387" spans="1:9" ht="30" customHeight="1" thickBot="1" x14ac:dyDescent="0.4">
      <c r="A387" s="51" t="s">
        <v>663</v>
      </c>
      <c r="B387" s="19" t="s">
        <v>35</v>
      </c>
      <c r="C387" s="24">
        <v>2520</v>
      </c>
      <c r="D387" s="3">
        <v>2520</v>
      </c>
      <c r="E387" s="48">
        <v>17</v>
      </c>
      <c r="F387" s="123" t="str">
        <f t="shared" si="12"/>
        <v>PLATINASTA</v>
      </c>
      <c r="G387" s="102" t="s">
        <v>2166</v>
      </c>
      <c r="H387" s="110" t="str">
        <f t="shared" si="13"/>
        <v xml:space="preserve"> </v>
      </c>
      <c r="I387" s="55"/>
    </row>
    <row r="388" spans="1:9" ht="30" customHeight="1" thickBot="1" x14ac:dyDescent="0.4">
      <c r="A388" s="51" t="s">
        <v>664</v>
      </c>
      <c r="B388" s="30" t="s">
        <v>411</v>
      </c>
      <c r="C388" s="24">
        <v>4000</v>
      </c>
      <c r="D388" s="3">
        <v>4000</v>
      </c>
      <c r="E388" s="48">
        <v>30</v>
      </c>
      <c r="F388" s="123" t="str">
        <f t="shared" si="12"/>
        <v>PLATINASTA</v>
      </c>
      <c r="G388" s="102" t="s">
        <v>2166</v>
      </c>
      <c r="H388" s="110" t="str">
        <f t="shared" si="13"/>
        <v xml:space="preserve"> </v>
      </c>
      <c r="I388" s="55"/>
    </row>
    <row r="389" spans="1:9" ht="30" customHeight="1" thickBot="1" x14ac:dyDescent="0.4">
      <c r="A389" s="51" t="s">
        <v>666</v>
      </c>
      <c r="B389" s="19" t="s">
        <v>358</v>
      </c>
      <c r="C389" s="24">
        <v>10000</v>
      </c>
      <c r="D389" s="3">
        <v>10000</v>
      </c>
      <c r="E389" s="48">
        <v>199</v>
      </c>
      <c r="F389" s="123" t="str">
        <f t="shared" si="12"/>
        <v>DIJAMANTSKA</v>
      </c>
      <c r="G389" s="102" t="s">
        <v>2166</v>
      </c>
      <c r="H389" s="110" t="str">
        <f t="shared" si="13"/>
        <v xml:space="preserve"> </v>
      </c>
      <c r="I389" s="55"/>
    </row>
    <row r="390" spans="1:9" ht="30" customHeight="1" thickBot="1" x14ac:dyDescent="0.4">
      <c r="A390" s="51" t="s">
        <v>667</v>
      </c>
      <c r="B390" s="19" t="s">
        <v>72</v>
      </c>
      <c r="C390" s="24">
        <v>2250</v>
      </c>
      <c r="D390" s="3">
        <v>2250</v>
      </c>
      <c r="E390" s="48">
        <v>35</v>
      </c>
      <c r="F390" s="123" t="str">
        <f t="shared" si="12"/>
        <v>DIJAMANTSKA</v>
      </c>
      <c r="G390" s="102" t="s">
        <v>2166</v>
      </c>
      <c r="H390" s="110" t="str">
        <f t="shared" si="13"/>
        <v xml:space="preserve"> </v>
      </c>
      <c r="I390" s="55"/>
    </row>
    <row r="391" spans="1:9" ht="30" customHeight="1" thickBot="1" x14ac:dyDescent="0.4">
      <c r="A391" s="51" t="s">
        <v>669</v>
      </c>
      <c r="B391" s="19" t="s">
        <v>133</v>
      </c>
      <c r="C391" s="24">
        <v>2000</v>
      </c>
      <c r="D391" s="3">
        <v>2000</v>
      </c>
      <c r="E391" s="48">
        <v>50</v>
      </c>
      <c r="F391" s="123" t="str">
        <f t="shared" si="12"/>
        <v>DIJAMANTSKA</v>
      </c>
      <c r="G391" s="102" t="s">
        <v>2166</v>
      </c>
      <c r="H391" s="110" t="str">
        <f t="shared" si="13"/>
        <v xml:space="preserve"> </v>
      </c>
      <c r="I391" s="55"/>
    </row>
    <row r="392" spans="1:9" ht="30" customHeight="1" thickBot="1" x14ac:dyDescent="0.4">
      <c r="A392" s="51" t="s">
        <v>670</v>
      </c>
      <c r="B392" s="19" t="s">
        <v>6</v>
      </c>
      <c r="C392" s="24">
        <v>6000</v>
      </c>
      <c r="D392" s="3">
        <v>6000</v>
      </c>
      <c r="E392" s="48">
        <v>99</v>
      </c>
      <c r="F392" s="123" t="str">
        <f t="shared" si="12"/>
        <v>DIJAMANTSKA</v>
      </c>
      <c r="G392" s="102" t="s">
        <v>2166</v>
      </c>
      <c r="H392" s="110" t="str">
        <f t="shared" si="13"/>
        <v xml:space="preserve"> </v>
      </c>
      <c r="I392" s="55"/>
    </row>
    <row r="393" spans="1:9" ht="30" customHeight="1" thickBot="1" x14ac:dyDescent="0.4">
      <c r="A393" s="51" t="s">
        <v>671</v>
      </c>
      <c r="B393" s="19" t="s">
        <v>7</v>
      </c>
      <c r="C393" s="24">
        <v>2000</v>
      </c>
      <c r="D393" s="3">
        <v>2000</v>
      </c>
      <c r="E393" s="48">
        <v>14</v>
      </c>
      <c r="F393" s="123" t="str">
        <f t="shared" si="12"/>
        <v>PLATINASTA</v>
      </c>
      <c r="G393" s="102" t="s">
        <v>2166</v>
      </c>
      <c r="H393" s="110" t="str">
        <f t="shared" si="13"/>
        <v xml:space="preserve"> </v>
      </c>
      <c r="I393" s="55"/>
    </row>
    <row r="394" spans="1:9" ht="30" customHeight="1" thickBot="1" x14ac:dyDescent="0.4">
      <c r="A394" s="51" t="s">
        <v>672</v>
      </c>
      <c r="B394" s="19" t="s">
        <v>52</v>
      </c>
      <c r="C394" s="24">
        <v>2000</v>
      </c>
      <c r="D394" s="3">
        <v>2000</v>
      </c>
      <c r="E394" s="91">
        <v>120</v>
      </c>
      <c r="F394" s="123" t="str">
        <f t="shared" si="12"/>
        <v>DIJAMANTSKA</v>
      </c>
      <c r="G394" s="91">
        <v>120</v>
      </c>
      <c r="H394" s="110" t="str">
        <f t="shared" si="13"/>
        <v>DIJAMANTSKA</v>
      </c>
      <c r="I394" s="55"/>
    </row>
    <row r="395" spans="1:9" ht="30" customHeight="1" thickBot="1" x14ac:dyDescent="0.4">
      <c r="A395" s="51" t="s">
        <v>673</v>
      </c>
      <c r="B395" s="19" t="s">
        <v>7</v>
      </c>
      <c r="C395" s="24">
        <v>3000</v>
      </c>
      <c r="D395" s="3">
        <v>3000</v>
      </c>
      <c r="E395" s="48">
        <v>85</v>
      </c>
      <c r="F395" s="123" t="str">
        <f t="shared" ref="F395:F458" si="14">IFERROR(IF(D395/E395&gt;=120,"PLATINASTA","DIJAMANTSKA")," ")</f>
        <v>DIJAMANTSKA</v>
      </c>
      <c r="G395" s="102" t="s">
        <v>2166</v>
      </c>
      <c r="H395" s="110" t="str">
        <f t="shared" si="13"/>
        <v xml:space="preserve"> </v>
      </c>
      <c r="I395" s="55"/>
    </row>
    <row r="396" spans="1:9" ht="30" customHeight="1" thickBot="1" x14ac:dyDescent="0.4">
      <c r="A396" s="51" t="s">
        <v>678</v>
      </c>
      <c r="B396" s="19" t="s">
        <v>358</v>
      </c>
      <c r="C396" s="24">
        <v>11000</v>
      </c>
      <c r="D396" s="3">
        <v>5000</v>
      </c>
      <c r="E396" s="48">
        <v>79</v>
      </c>
      <c r="F396" s="123" t="str">
        <f t="shared" si="14"/>
        <v>DIJAMANTSKA</v>
      </c>
      <c r="G396" s="102">
        <v>41</v>
      </c>
      <c r="H396" s="110" t="str">
        <f t="shared" si="13"/>
        <v>PLATINASTA PLUS</v>
      </c>
      <c r="I396" s="55"/>
    </row>
    <row r="397" spans="1:9" ht="30" customHeight="1" thickBot="1" x14ac:dyDescent="0.4">
      <c r="A397" s="51" t="s">
        <v>680</v>
      </c>
      <c r="B397" s="19" t="s">
        <v>681</v>
      </c>
      <c r="C397" s="24">
        <v>4320</v>
      </c>
      <c r="D397" s="3">
        <v>4320</v>
      </c>
      <c r="E397" s="48">
        <v>25</v>
      </c>
      <c r="F397" s="123" t="str">
        <f t="shared" si="14"/>
        <v>PLATINASTA</v>
      </c>
      <c r="G397" s="102" t="s">
        <v>2166</v>
      </c>
      <c r="H397" s="110" t="str">
        <f t="shared" si="13"/>
        <v xml:space="preserve"> </v>
      </c>
      <c r="I397" s="55"/>
    </row>
    <row r="398" spans="1:9" ht="30" customHeight="1" thickBot="1" x14ac:dyDescent="0.4">
      <c r="A398" s="51" t="s">
        <v>682</v>
      </c>
      <c r="B398" s="19" t="s">
        <v>2</v>
      </c>
      <c r="C398" s="24">
        <v>6000</v>
      </c>
      <c r="D398" s="3">
        <v>6000</v>
      </c>
      <c r="E398" s="48">
        <v>50</v>
      </c>
      <c r="F398" s="123" t="str">
        <f t="shared" si="14"/>
        <v>PLATINASTA</v>
      </c>
      <c r="G398" s="102" t="s">
        <v>2166</v>
      </c>
      <c r="H398" s="110" t="str">
        <f t="shared" si="13"/>
        <v xml:space="preserve"> </v>
      </c>
      <c r="I398" s="55"/>
    </row>
    <row r="399" spans="1:9" ht="30" customHeight="1" thickBot="1" x14ac:dyDescent="0.4">
      <c r="A399" s="51" t="s">
        <v>683</v>
      </c>
      <c r="B399" s="19" t="s">
        <v>64</v>
      </c>
      <c r="C399" s="24">
        <v>6000</v>
      </c>
      <c r="D399" s="3">
        <v>6000</v>
      </c>
      <c r="E399" s="10" t="s">
        <v>1563</v>
      </c>
      <c r="F399" s="123" t="str">
        <f t="shared" si="14"/>
        <v xml:space="preserve"> </v>
      </c>
      <c r="G399" s="102" t="s">
        <v>2166</v>
      </c>
      <c r="H399" s="110" t="str">
        <f t="shared" si="13"/>
        <v xml:space="preserve"> </v>
      </c>
      <c r="I399" s="55"/>
    </row>
    <row r="400" spans="1:9" ht="30" customHeight="1" thickBot="1" x14ac:dyDescent="0.4">
      <c r="A400" s="51" t="s">
        <v>685</v>
      </c>
      <c r="B400" s="19" t="s">
        <v>619</v>
      </c>
      <c r="C400" s="24">
        <v>6000</v>
      </c>
      <c r="D400" s="3">
        <v>6000</v>
      </c>
      <c r="E400" s="48">
        <v>53</v>
      </c>
      <c r="F400" s="123" t="str">
        <f t="shared" si="14"/>
        <v>DIJAMANTSKA</v>
      </c>
      <c r="G400" s="102" t="s">
        <v>2166</v>
      </c>
      <c r="H400" s="110" t="str">
        <f t="shared" si="13"/>
        <v xml:space="preserve"> </v>
      </c>
      <c r="I400" s="55"/>
    </row>
    <row r="401" spans="1:9" ht="30" customHeight="1" thickBot="1" x14ac:dyDescent="0.4">
      <c r="A401" s="51" t="s">
        <v>687</v>
      </c>
      <c r="B401" s="19" t="s">
        <v>688</v>
      </c>
      <c r="C401" s="24">
        <v>5000</v>
      </c>
      <c r="D401" s="3">
        <v>5000</v>
      </c>
      <c r="E401" s="10" t="s">
        <v>1584</v>
      </c>
      <c r="F401" s="123" t="str">
        <f t="shared" si="14"/>
        <v xml:space="preserve"> </v>
      </c>
      <c r="G401" s="102" t="s">
        <v>2166</v>
      </c>
      <c r="H401" s="110" t="str">
        <f t="shared" si="13"/>
        <v xml:space="preserve"> </v>
      </c>
      <c r="I401" s="55"/>
    </row>
    <row r="402" spans="1:9" ht="30" customHeight="1" thickBot="1" x14ac:dyDescent="0.4">
      <c r="A402" s="51" t="s">
        <v>691</v>
      </c>
      <c r="B402" s="22" t="s">
        <v>170</v>
      </c>
      <c r="C402" s="24">
        <v>2280</v>
      </c>
      <c r="D402" s="3">
        <v>2280</v>
      </c>
      <c r="E402" s="48">
        <v>16</v>
      </c>
      <c r="F402" s="123" t="str">
        <f t="shared" si="14"/>
        <v>PLATINASTA</v>
      </c>
      <c r="G402" s="102" t="s">
        <v>2166</v>
      </c>
      <c r="H402" s="110" t="str">
        <f t="shared" si="13"/>
        <v xml:space="preserve"> </v>
      </c>
      <c r="I402" s="55"/>
    </row>
    <row r="403" spans="1:9" ht="30" customHeight="1" thickBot="1" x14ac:dyDescent="0.4">
      <c r="A403" s="51" t="s">
        <v>693</v>
      </c>
      <c r="B403" s="19" t="s">
        <v>408</v>
      </c>
      <c r="C403" s="24">
        <v>1000</v>
      </c>
      <c r="D403" s="3">
        <v>1000</v>
      </c>
      <c r="E403" s="48">
        <v>10</v>
      </c>
      <c r="F403" s="123" t="str">
        <f t="shared" si="14"/>
        <v>DIJAMANTSKA</v>
      </c>
      <c r="G403" s="102" t="s">
        <v>2166</v>
      </c>
      <c r="H403" s="110" t="str">
        <f t="shared" si="13"/>
        <v xml:space="preserve"> </v>
      </c>
      <c r="I403" s="55"/>
    </row>
    <row r="404" spans="1:9" ht="30" customHeight="1" thickBot="1" x14ac:dyDescent="0.4">
      <c r="A404" s="51" t="s">
        <v>694</v>
      </c>
      <c r="B404" s="19" t="s">
        <v>32</v>
      </c>
      <c r="C404" s="24">
        <v>5000</v>
      </c>
      <c r="D404" s="3">
        <v>5000</v>
      </c>
      <c r="E404" s="91">
        <v>30</v>
      </c>
      <c r="F404" s="123" t="str">
        <f t="shared" si="14"/>
        <v>PLATINASTA</v>
      </c>
      <c r="G404" s="101">
        <v>40</v>
      </c>
      <c r="H404" s="110" t="str">
        <f t="shared" si="13"/>
        <v>PLATINASTA</v>
      </c>
      <c r="I404" s="55"/>
    </row>
    <row r="405" spans="1:9" ht="30" customHeight="1" thickBot="1" x14ac:dyDescent="0.4">
      <c r="A405" s="51" t="s">
        <v>695</v>
      </c>
      <c r="B405" s="19" t="s">
        <v>239</v>
      </c>
      <c r="C405" s="24">
        <v>3000</v>
      </c>
      <c r="D405" s="3">
        <v>3000</v>
      </c>
      <c r="E405" s="48">
        <v>55</v>
      </c>
      <c r="F405" s="123" t="str">
        <f t="shared" si="14"/>
        <v>DIJAMANTSKA</v>
      </c>
      <c r="G405" s="102" t="s">
        <v>2166</v>
      </c>
      <c r="H405" s="110" t="str">
        <f t="shared" si="13"/>
        <v xml:space="preserve"> </v>
      </c>
      <c r="I405" s="55"/>
    </row>
    <row r="406" spans="1:9" ht="30" customHeight="1" thickBot="1" x14ac:dyDescent="0.4">
      <c r="A406" s="51" t="s">
        <v>696</v>
      </c>
      <c r="B406" s="19" t="s">
        <v>99</v>
      </c>
      <c r="C406" s="24">
        <v>1000</v>
      </c>
      <c r="D406" s="3">
        <v>1000</v>
      </c>
      <c r="E406" s="48">
        <v>35</v>
      </c>
      <c r="F406" s="123" t="str">
        <f t="shared" si="14"/>
        <v>DIJAMANTSKA</v>
      </c>
      <c r="G406" s="102" t="s">
        <v>2166</v>
      </c>
      <c r="H406" s="110" t="str">
        <f t="shared" si="13"/>
        <v xml:space="preserve"> </v>
      </c>
      <c r="I406" s="55"/>
    </row>
    <row r="407" spans="1:9" ht="30" customHeight="1" thickBot="1" x14ac:dyDescent="0.4">
      <c r="A407" s="51" t="s">
        <v>697</v>
      </c>
      <c r="B407" s="19" t="s">
        <v>318</v>
      </c>
      <c r="C407" s="24">
        <v>3000</v>
      </c>
      <c r="D407" s="3">
        <v>3000</v>
      </c>
      <c r="E407" s="48">
        <v>20</v>
      </c>
      <c r="F407" s="123" t="str">
        <f t="shared" si="14"/>
        <v>PLATINASTA</v>
      </c>
      <c r="G407" s="102" t="s">
        <v>2166</v>
      </c>
      <c r="H407" s="110" t="str">
        <f t="shared" si="13"/>
        <v xml:space="preserve"> </v>
      </c>
      <c r="I407" s="55"/>
    </row>
    <row r="408" spans="1:9" ht="30" customHeight="1" thickBot="1" x14ac:dyDescent="0.4">
      <c r="A408" s="51" t="s">
        <v>698</v>
      </c>
      <c r="B408" s="19" t="s">
        <v>358</v>
      </c>
      <c r="C408" s="24">
        <v>3000</v>
      </c>
      <c r="D408" s="3">
        <v>3000</v>
      </c>
      <c r="E408" s="48">
        <v>40</v>
      </c>
      <c r="F408" s="123" t="str">
        <f t="shared" si="14"/>
        <v>DIJAMANTSKA</v>
      </c>
      <c r="G408" s="102" t="s">
        <v>2166</v>
      </c>
      <c r="H408" s="110" t="str">
        <f t="shared" si="13"/>
        <v xml:space="preserve"> </v>
      </c>
      <c r="I408" s="55"/>
    </row>
    <row r="409" spans="1:9" ht="30" customHeight="1" thickBot="1" x14ac:dyDescent="0.4">
      <c r="A409" s="51" t="s">
        <v>699</v>
      </c>
      <c r="B409" s="19" t="s">
        <v>108</v>
      </c>
      <c r="C409" s="24">
        <v>5200</v>
      </c>
      <c r="D409" s="3">
        <v>5200</v>
      </c>
      <c r="E409" s="48">
        <v>43</v>
      </c>
      <c r="F409" s="123" t="str">
        <f t="shared" si="14"/>
        <v>PLATINASTA</v>
      </c>
      <c r="G409" s="102" t="s">
        <v>2166</v>
      </c>
      <c r="H409" s="110" t="str">
        <f t="shared" si="13"/>
        <v xml:space="preserve"> </v>
      </c>
      <c r="I409" s="55"/>
    </row>
    <row r="410" spans="1:9" ht="30" customHeight="1" thickBot="1" x14ac:dyDescent="0.4">
      <c r="A410" s="51" t="s">
        <v>700</v>
      </c>
      <c r="B410" s="19" t="s">
        <v>503</v>
      </c>
      <c r="C410" s="24">
        <v>8160</v>
      </c>
      <c r="D410" s="3">
        <v>8160</v>
      </c>
      <c r="E410" s="91">
        <v>68</v>
      </c>
      <c r="F410" s="123" t="str">
        <f t="shared" si="14"/>
        <v>PLATINASTA</v>
      </c>
      <c r="G410" s="101">
        <v>68</v>
      </c>
      <c r="H410" s="110" t="str">
        <f t="shared" si="13"/>
        <v>PLATINASTA</v>
      </c>
      <c r="I410" s="55"/>
    </row>
    <row r="411" spans="1:9" ht="30" customHeight="1" thickBot="1" x14ac:dyDescent="0.4">
      <c r="A411" s="51" t="s">
        <v>701</v>
      </c>
      <c r="B411" s="19" t="s">
        <v>6</v>
      </c>
      <c r="C411" s="24">
        <v>3000</v>
      </c>
      <c r="D411" s="3">
        <v>3000</v>
      </c>
      <c r="E411" s="48">
        <v>27</v>
      </c>
      <c r="F411" s="123" t="str">
        <f t="shared" si="14"/>
        <v>DIJAMANTSKA</v>
      </c>
      <c r="G411" s="102" t="s">
        <v>2166</v>
      </c>
      <c r="H411" s="110" t="str">
        <f t="shared" si="13"/>
        <v xml:space="preserve"> </v>
      </c>
      <c r="I411" s="55"/>
    </row>
    <row r="412" spans="1:9" ht="30" customHeight="1" thickBot="1" x14ac:dyDescent="0.4">
      <c r="A412" s="51" t="s">
        <v>702</v>
      </c>
      <c r="B412" s="19" t="s">
        <v>285</v>
      </c>
      <c r="C412" s="24">
        <v>1000</v>
      </c>
      <c r="D412" s="3">
        <v>1000</v>
      </c>
      <c r="E412" s="48">
        <v>50</v>
      </c>
      <c r="F412" s="123" t="str">
        <f t="shared" si="14"/>
        <v>DIJAMANTSKA</v>
      </c>
      <c r="G412" s="102" t="s">
        <v>2166</v>
      </c>
      <c r="H412" s="110" t="str">
        <f t="shared" si="13"/>
        <v xml:space="preserve"> </v>
      </c>
      <c r="I412" s="55"/>
    </row>
    <row r="413" spans="1:9" ht="30" customHeight="1" thickBot="1" x14ac:dyDescent="0.4">
      <c r="A413" s="51" t="s">
        <v>703</v>
      </c>
      <c r="B413" s="19" t="s">
        <v>26</v>
      </c>
      <c r="C413" s="24">
        <v>21000</v>
      </c>
      <c r="D413" s="3">
        <v>21000</v>
      </c>
      <c r="E413" s="91">
        <v>175</v>
      </c>
      <c r="F413" s="123" t="str">
        <f t="shared" si="14"/>
        <v>PLATINASTA</v>
      </c>
      <c r="G413" s="91">
        <v>175</v>
      </c>
      <c r="H413" s="110" t="str">
        <f t="shared" si="13"/>
        <v>PLATINASTA</v>
      </c>
      <c r="I413" s="55"/>
    </row>
    <row r="414" spans="1:9" ht="30" customHeight="1" thickBot="1" x14ac:dyDescent="0.4">
      <c r="A414" s="51" t="s">
        <v>704</v>
      </c>
      <c r="B414" s="19" t="s">
        <v>172</v>
      </c>
      <c r="C414" s="24">
        <v>2400</v>
      </c>
      <c r="D414" s="3">
        <v>2400</v>
      </c>
      <c r="E414" s="48">
        <v>10</v>
      </c>
      <c r="F414" s="123" t="str">
        <f t="shared" si="14"/>
        <v>PLATINASTA</v>
      </c>
      <c r="G414" s="102" t="s">
        <v>2166</v>
      </c>
      <c r="H414" s="110" t="str">
        <f t="shared" si="13"/>
        <v xml:space="preserve"> </v>
      </c>
      <c r="I414" s="55"/>
    </row>
    <row r="415" spans="1:9" ht="30" customHeight="1" thickBot="1" x14ac:dyDescent="0.4">
      <c r="A415" s="51" t="s">
        <v>705</v>
      </c>
      <c r="B415" s="19" t="s">
        <v>706</v>
      </c>
      <c r="C415" s="24">
        <v>3000</v>
      </c>
      <c r="D415" s="3">
        <v>3000</v>
      </c>
      <c r="E415" s="48">
        <v>27</v>
      </c>
      <c r="F415" s="123" t="str">
        <f t="shared" si="14"/>
        <v>DIJAMANTSKA</v>
      </c>
      <c r="G415" s="102" t="s">
        <v>2166</v>
      </c>
      <c r="H415" s="110" t="str">
        <f t="shared" si="13"/>
        <v xml:space="preserve"> </v>
      </c>
      <c r="I415" s="55"/>
    </row>
    <row r="416" spans="1:9" ht="30" customHeight="1" thickBot="1" x14ac:dyDescent="0.4">
      <c r="A416" s="51" t="s">
        <v>707</v>
      </c>
      <c r="B416" s="19" t="s">
        <v>411</v>
      </c>
      <c r="C416" s="24">
        <v>8000</v>
      </c>
      <c r="D416" s="3">
        <v>8000</v>
      </c>
      <c r="E416" s="48">
        <v>167</v>
      </c>
      <c r="F416" s="123" t="str">
        <f t="shared" si="14"/>
        <v>DIJAMANTSKA</v>
      </c>
      <c r="G416" s="102" t="s">
        <v>2166</v>
      </c>
      <c r="H416" s="110" t="str">
        <f t="shared" si="13"/>
        <v xml:space="preserve"> </v>
      </c>
      <c r="I416" s="55"/>
    </row>
    <row r="417" spans="1:9" ht="30" customHeight="1" thickBot="1" x14ac:dyDescent="0.4">
      <c r="A417" s="51" t="s">
        <v>708</v>
      </c>
      <c r="B417" s="19" t="s">
        <v>64</v>
      </c>
      <c r="C417" s="24">
        <v>7560</v>
      </c>
      <c r="D417" s="3">
        <v>7560</v>
      </c>
      <c r="E417" s="48">
        <v>62</v>
      </c>
      <c r="F417" s="123" t="str">
        <f t="shared" si="14"/>
        <v>PLATINASTA</v>
      </c>
      <c r="G417" s="102" t="s">
        <v>2166</v>
      </c>
      <c r="H417" s="110" t="str">
        <f t="shared" si="13"/>
        <v xml:space="preserve"> </v>
      </c>
      <c r="I417" s="55"/>
    </row>
    <row r="418" spans="1:9" ht="30" customHeight="1" thickBot="1" x14ac:dyDescent="0.4">
      <c r="A418" s="51" t="s">
        <v>709</v>
      </c>
      <c r="B418" s="19" t="s">
        <v>2</v>
      </c>
      <c r="C418" s="24">
        <v>5000</v>
      </c>
      <c r="D418" s="3">
        <v>5000</v>
      </c>
      <c r="E418" s="48">
        <v>40</v>
      </c>
      <c r="F418" s="123" t="str">
        <f t="shared" si="14"/>
        <v>PLATINASTA</v>
      </c>
      <c r="G418" s="102" t="s">
        <v>2166</v>
      </c>
      <c r="H418" s="110" t="str">
        <f t="shared" si="13"/>
        <v xml:space="preserve"> </v>
      </c>
      <c r="I418" s="55"/>
    </row>
    <row r="419" spans="1:9" ht="30" customHeight="1" thickBot="1" x14ac:dyDescent="0.4">
      <c r="A419" s="51" t="s">
        <v>716</v>
      </c>
      <c r="B419" s="19" t="s">
        <v>717</v>
      </c>
      <c r="C419" s="24">
        <v>6000</v>
      </c>
      <c r="D419" s="3">
        <v>6000</v>
      </c>
      <c r="E419" s="10" t="s">
        <v>1584</v>
      </c>
      <c r="F419" s="123" t="str">
        <f t="shared" si="14"/>
        <v xml:space="preserve"> </v>
      </c>
      <c r="G419" s="102" t="s">
        <v>2166</v>
      </c>
      <c r="H419" s="110" t="str">
        <f t="shared" si="13"/>
        <v xml:space="preserve"> </v>
      </c>
      <c r="I419" s="55" t="s">
        <v>2108</v>
      </c>
    </row>
    <row r="420" spans="1:9" ht="30" customHeight="1" thickBot="1" x14ac:dyDescent="0.4">
      <c r="A420" s="51" t="s">
        <v>718</v>
      </c>
      <c r="B420" s="19" t="s">
        <v>32</v>
      </c>
      <c r="C420" s="24">
        <v>1000</v>
      </c>
      <c r="D420" s="3">
        <v>1000</v>
      </c>
      <c r="E420" s="48">
        <v>24</v>
      </c>
      <c r="F420" s="123" t="str">
        <f t="shared" si="14"/>
        <v>DIJAMANTSKA</v>
      </c>
      <c r="G420" s="102" t="s">
        <v>2166</v>
      </c>
      <c r="H420" s="110" t="str">
        <f t="shared" si="13"/>
        <v xml:space="preserve"> </v>
      </c>
      <c r="I420" s="55"/>
    </row>
    <row r="421" spans="1:9" ht="30" customHeight="1" thickBot="1" x14ac:dyDescent="0.4">
      <c r="A421" s="51" t="s">
        <v>719</v>
      </c>
      <c r="B421" s="19" t="s">
        <v>2</v>
      </c>
      <c r="C421" s="24">
        <v>14760</v>
      </c>
      <c r="D421" s="3">
        <v>8760</v>
      </c>
      <c r="E421" s="91">
        <v>73</v>
      </c>
      <c r="F421" s="123" t="str">
        <f t="shared" si="14"/>
        <v>PLATINASTA</v>
      </c>
      <c r="G421" s="101">
        <v>73</v>
      </c>
      <c r="H421" s="110" t="str">
        <f t="shared" si="13"/>
        <v>PLATINASTA PLUS</v>
      </c>
      <c r="I421" s="55"/>
    </row>
    <row r="422" spans="1:9" ht="30" customHeight="1" thickBot="1" x14ac:dyDescent="0.4">
      <c r="A422" s="51" t="s">
        <v>722</v>
      </c>
      <c r="B422" s="19" t="s">
        <v>144</v>
      </c>
      <c r="C422" s="24">
        <v>2000</v>
      </c>
      <c r="D422" s="3">
        <v>2000</v>
      </c>
      <c r="E422" s="48">
        <v>40</v>
      </c>
      <c r="F422" s="123" t="str">
        <f t="shared" si="14"/>
        <v>DIJAMANTSKA</v>
      </c>
      <c r="G422" s="102" t="s">
        <v>2166</v>
      </c>
      <c r="H422" s="110" t="str">
        <f t="shared" si="13"/>
        <v xml:space="preserve"> </v>
      </c>
      <c r="I422" s="55"/>
    </row>
    <row r="423" spans="1:9" ht="30" customHeight="1" thickBot="1" x14ac:dyDescent="0.4">
      <c r="A423" s="51" t="s">
        <v>723</v>
      </c>
      <c r="B423" s="19" t="s">
        <v>196</v>
      </c>
      <c r="C423" s="24">
        <v>2000</v>
      </c>
      <c r="D423" s="3">
        <v>2000</v>
      </c>
      <c r="E423" s="48">
        <v>110</v>
      </c>
      <c r="F423" s="123" t="str">
        <f t="shared" si="14"/>
        <v>DIJAMANTSKA</v>
      </c>
      <c r="G423" s="102" t="s">
        <v>2166</v>
      </c>
      <c r="H423" s="110" t="str">
        <f t="shared" si="13"/>
        <v xml:space="preserve"> </v>
      </c>
      <c r="I423" s="55"/>
    </row>
    <row r="424" spans="1:9" ht="30" customHeight="1" thickBot="1" x14ac:dyDescent="0.4">
      <c r="A424" s="51" t="s">
        <v>724</v>
      </c>
      <c r="B424" s="19" t="s">
        <v>138</v>
      </c>
      <c r="C424" s="24">
        <v>5000</v>
      </c>
      <c r="D424" s="3">
        <v>5000</v>
      </c>
      <c r="E424" s="48">
        <v>97</v>
      </c>
      <c r="F424" s="123" t="str">
        <f t="shared" si="14"/>
        <v>DIJAMANTSKA</v>
      </c>
      <c r="G424" s="102" t="s">
        <v>2166</v>
      </c>
      <c r="H424" s="110" t="str">
        <f t="shared" si="13"/>
        <v xml:space="preserve"> </v>
      </c>
      <c r="I424" s="55"/>
    </row>
    <row r="425" spans="1:9" ht="30" customHeight="1" thickBot="1" x14ac:dyDescent="0.4">
      <c r="A425" s="51" t="s">
        <v>2104</v>
      </c>
      <c r="B425" s="19" t="s">
        <v>382</v>
      </c>
      <c r="C425" s="24">
        <v>10000</v>
      </c>
      <c r="D425" s="3">
        <v>10000</v>
      </c>
      <c r="E425" s="91">
        <v>100</v>
      </c>
      <c r="F425" s="123" t="str">
        <f t="shared" si="14"/>
        <v>DIJAMANTSKA</v>
      </c>
      <c r="G425" s="91">
        <v>100</v>
      </c>
      <c r="H425" s="110" t="str">
        <f t="shared" si="13"/>
        <v>DIJAMANTSKA</v>
      </c>
      <c r="I425" s="95" t="s">
        <v>2105</v>
      </c>
    </row>
    <row r="426" spans="1:9" ht="30" customHeight="1" thickBot="1" x14ac:dyDescent="0.4">
      <c r="A426" s="51" t="s">
        <v>725</v>
      </c>
      <c r="B426" s="19" t="s">
        <v>365</v>
      </c>
      <c r="C426" s="24">
        <v>6360</v>
      </c>
      <c r="D426" s="3">
        <v>6360</v>
      </c>
      <c r="E426" s="48">
        <v>53</v>
      </c>
      <c r="F426" s="123" t="str">
        <f t="shared" si="14"/>
        <v>PLATINASTA</v>
      </c>
      <c r="G426" s="102" t="s">
        <v>2166</v>
      </c>
      <c r="H426" s="110" t="str">
        <f t="shared" si="13"/>
        <v xml:space="preserve"> </v>
      </c>
      <c r="I426" s="55"/>
    </row>
    <row r="427" spans="1:9" ht="30" customHeight="1" thickBot="1" x14ac:dyDescent="0.4">
      <c r="A427" s="51" t="s">
        <v>726</v>
      </c>
      <c r="B427" s="19" t="s">
        <v>138</v>
      </c>
      <c r="C427" s="24">
        <v>1000</v>
      </c>
      <c r="D427" s="3">
        <v>1000</v>
      </c>
      <c r="E427" s="48">
        <v>49</v>
      </c>
      <c r="F427" s="123" t="str">
        <f t="shared" si="14"/>
        <v>DIJAMANTSKA</v>
      </c>
      <c r="G427" s="102" t="s">
        <v>2166</v>
      </c>
      <c r="H427" s="110" t="str">
        <f t="shared" si="13"/>
        <v xml:space="preserve"> </v>
      </c>
      <c r="I427" s="55"/>
    </row>
    <row r="428" spans="1:9" ht="30" customHeight="1" thickBot="1" x14ac:dyDescent="0.4">
      <c r="A428" s="51" t="s">
        <v>727</v>
      </c>
      <c r="B428" s="19" t="s">
        <v>247</v>
      </c>
      <c r="C428" s="24">
        <v>15000</v>
      </c>
      <c r="D428" s="3">
        <v>15000</v>
      </c>
      <c r="E428" s="48">
        <v>157</v>
      </c>
      <c r="F428" s="123" t="str">
        <f t="shared" si="14"/>
        <v>DIJAMANTSKA</v>
      </c>
      <c r="G428" s="102" t="s">
        <v>2166</v>
      </c>
      <c r="H428" s="110" t="str">
        <f t="shared" si="13"/>
        <v xml:space="preserve"> </v>
      </c>
      <c r="I428" s="55"/>
    </row>
    <row r="429" spans="1:9" ht="30" customHeight="1" thickBot="1" x14ac:dyDescent="0.4">
      <c r="A429" s="51" t="s">
        <v>730</v>
      </c>
      <c r="B429" s="19" t="s">
        <v>138</v>
      </c>
      <c r="C429" s="24">
        <v>10000</v>
      </c>
      <c r="D429" s="3">
        <v>10000</v>
      </c>
      <c r="E429" s="48">
        <v>65</v>
      </c>
      <c r="F429" s="123" t="str">
        <f t="shared" si="14"/>
        <v>PLATINASTA</v>
      </c>
      <c r="G429" s="102" t="s">
        <v>2166</v>
      </c>
      <c r="H429" s="110" t="str">
        <f t="shared" si="13"/>
        <v xml:space="preserve"> </v>
      </c>
      <c r="I429" s="55"/>
    </row>
    <row r="430" spans="1:9" ht="30" customHeight="1" thickBot="1" x14ac:dyDescent="0.4">
      <c r="A430" s="51" t="s">
        <v>732</v>
      </c>
      <c r="B430" s="19" t="s">
        <v>44</v>
      </c>
      <c r="C430" s="24">
        <v>1000</v>
      </c>
      <c r="D430" s="3">
        <v>1000</v>
      </c>
      <c r="E430" s="48">
        <v>100</v>
      </c>
      <c r="F430" s="123" t="str">
        <f t="shared" si="14"/>
        <v>DIJAMANTSKA</v>
      </c>
      <c r="G430" s="102" t="s">
        <v>2166</v>
      </c>
      <c r="H430" s="110" t="str">
        <f t="shared" si="13"/>
        <v xml:space="preserve"> </v>
      </c>
      <c r="I430" s="55"/>
    </row>
    <row r="431" spans="1:9" ht="30" customHeight="1" thickBot="1" x14ac:dyDescent="0.4">
      <c r="A431" s="51" t="s">
        <v>733</v>
      </c>
      <c r="B431" s="31" t="s">
        <v>103</v>
      </c>
      <c r="C431" s="24">
        <v>1200</v>
      </c>
      <c r="D431" s="3">
        <v>1200</v>
      </c>
      <c r="E431" s="91">
        <v>71</v>
      </c>
      <c r="F431" s="123" t="str">
        <f t="shared" si="14"/>
        <v>DIJAMANTSKA</v>
      </c>
      <c r="G431" s="101">
        <v>100</v>
      </c>
      <c r="H431" s="110" t="str">
        <f t="shared" si="13"/>
        <v>DIJAMANTSKA</v>
      </c>
      <c r="I431" s="55"/>
    </row>
    <row r="432" spans="1:9" ht="30" customHeight="1" thickBot="1" x14ac:dyDescent="0.4">
      <c r="A432" s="51" t="s">
        <v>734</v>
      </c>
      <c r="B432" s="19" t="s">
        <v>138</v>
      </c>
      <c r="C432" s="24">
        <v>2500</v>
      </c>
      <c r="D432" s="3">
        <v>2500</v>
      </c>
      <c r="E432" s="48">
        <v>30</v>
      </c>
      <c r="F432" s="123" t="str">
        <f t="shared" si="14"/>
        <v>DIJAMANTSKA</v>
      </c>
      <c r="G432" s="102" t="s">
        <v>2166</v>
      </c>
      <c r="H432" s="110" t="str">
        <f t="shared" si="13"/>
        <v xml:space="preserve"> </v>
      </c>
      <c r="I432" s="55"/>
    </row>
    <row r="433" spans="1:9" ht="30" customHeight="1" thickBot="1" x14ac:dyDescent="0.4">
      <c r="A433" s="51" t="s">
        <v>736</v>
      </c>
      <c r="B433" s="19" t="s">
        <v>285</v>
      </c>
      <c r="C433" s="24">
        <v>5800</v>
      </c>
      <c r="D433" s="3">
        <v>5800</v>
      </c>
      <c r="E433" s="48">
        <v>48</v>
      </c>
      <c r="F433" s="123" t="str">
        <f t="shared" si="14"/>
        <v>PLATINASTA</v>
      </c>
      <c r="G433" s="102" t="s">
        <v>2166</v>
      </c>
      <c r="H433" s="110" t="str">
        <f t="shared" si="13"/>
        <v xml:space="preserve"> </v>
      </c>
      <c r="I433" s="55"/>
    </row>
    <row r="434" spans="1:9" ht="30" customHeight="1" thickBot="1" x14ac:dyDescent="0.4">
      <c r="A434" s="51" t="s">
        <v>737</v>
      </c>
      <c r="B434" s="19" t="s">
        <v>138</v>
      </c>
      <c r="C434" s="24">
        <v>5000</v>
      </c>
      <c r="D434" s="3">
        <v>5000</v>
      </c>
      <c r="E434" s="48">
        <v>5</v>
      </c>
      <c r="F434" s="123" t="str">
        <f t="shared" si="14"/>
        <v>PLATINASTA</v>
      </c>
      <c r="G434" s="102" t="s">
        <v>2166</v>
      </c>
      <c r="H434" s="110" t="str">
        <f t="shared" si="13"/>
        <v xml:space="preserve"> </v>
      </c>
      <c r="I434" s="55"/>
    </row>
    <row r="435" spans="1:9" ht="30" customHeight="1" thickBot="1" x14ac:dyDescent="0.4">
      <c r="A435" s="51" t="s">
        <v>739</v>
      </c>
      <c r="B435" s="19" t="s">
        <v>247</v>
      </c>
      <c r="C435" s="24">
        <v>22000</v>
      </c>
      <c r="D435" s="3">
        <v>12000</v>
      </c>
      <c r="E435" s="91">
        <v>120</v>
      </c>
      <c r="F435" s="123" t="str">
        <f t="shared" si="14"/>
        <v>DIJAMANTSKA</v>
      </c>
      <c r="G435" s="101">
        <v>175</v>
      </c>
      <c r="H435" s="110" t="str">
        <f t="shared" si="13"/>
        <v>PLATINASTA</v>
      </c>
      <c r="I435" s="55"/>
    </row>
    <row r="436" spans="1:9" ht="30" customHeight="1" thickBot="1" x14ac:dyDescent="0.4">
      <c r="A436" s="51" t="s">
        <v>740</v>
      </c>
      <c r="B436" s="19" t="s">
        <v>49</v>
      </c>
      <c r="C436" s="24">
        <v>1000</v>
      </c>
      <c r="D436" s="3">
        <v>1000</v>
      </c>
      <c r="E436" s="48">
        <v>50</v>
      </c>
      <c r="F436" s="123" t="str">
        <f t="shared" si="14"/>
        <v>DIJAMANTSKA</v>
      </c>
      <c r="G436" s="102" t="s">
        <v>2166</v>
      </c>
      <c r="H436" s="110" t="str">
        <f t="shared" si="13"/>
        <v xml:space="preserve"> </v>
      </c>
      <c r="I436" s="55"/>
    </row>
    <row r="437" spans="1:9" ht="30" customHeight="1" thickBot="1" x14ac:dyDescent="0.4">
      <c r="A437" s="51" t="s">
        <v>741</v>
      </c>
      <c r="B437" s="19" t="s">
        <v>26</v>
      </c>
      <c r="C437" s="24">
        <v>2000</v>
      </c>
      <c r="D437" s="3">
        <v>2000</v>
      </c>
      <c r="E437" s="48">
        <v>50</v>
      </c>
      <c r="F437" s="123" t="str">
        <f t="shared" si="14"/>
        <v>DIJAMANTSKA</v>
      </c>
      <c r="G437" s="102" t="s">
        <v>2166</v>
      </c>
      <c r="H437" s="110" t="str">
        <f t="shared" si="13"/>
        <v xml:space="preserve"> </v>
      </c>
      <c r="I437" s="55"/>
    </row>
    <row r="438" spans="1:9" ht="30" customHeight="1" thickBot="1" x14ac:dyDescent="0.4">
      <c r="A438" s="51" t="s">
        <v>743</v>
      </c>
      <c r="B438" s="19" t="s">
        <v>2</v>
      </c>
      <c r="C438" s="24">
        <v>2640</v>
      </c>
      <c r="D438" s="3">
        <v>2640</v>
      </c>
      <c r="E438" s="48">
        <v>22</v>
      </c>
      <c r="F438" s="123" t="str">
        <f t="shared" si="14"/>
        <v>PLATINASTA</v>
      </c>
      <c r="G438" s="102" t="s">
        <v>2166</v>
      </c>
      <c r="H438" s="110" t="str">
        <f t="shared" si="13"/>
        <v xml:space="preserve"> </v>
      </c>
      <c r="I438" s="55"/>
    </row>
    <row r="439" spans="1:9" ht="30" customHeight="1" thickBot="1" x14ac:dyDescent="0.4">
      <c r="A439" s="51" t="s">
        <v>744</v>
      </c>
      <c r="B439" s="19" t="s">
        <v>285</v>
      </c>
      <c r="C439" s="24">
        <v>6000</v>
      </c>
      <c r="D439" s="3">
        <v>2000</v>
      </c>
      <c r="E439" s="91">
        <v>50</v>
      </c>
      <c r="F439" s="123" t="str">
        <f t="shared" si="14"/>
        <v>DIJAMANTSKA</v>
      </c>
      <c r="G439" s="101">
        <v>50</v>
      </c>
      <c r="H439" s="110" t="str">
        <f t="shared" si="13"/>
        <v>PLATINASTA</v>
      </c>
      <c r="I439" s="55"/>
    </row>
    <row r="440" spans="1:9" ht="30" customHeight="1" thickBot="1" x14ac:dyDescent="0.4">
      <c r="A440" s="51" t="s">
        <v>1569</v>
      </c>
      <c r="B440" s="19" t="s">
        <v>152</v>
      </c>
      <c r="C440" s="24">
        <v>3000</v>
      </c>
      <c r="D440" s="3">
        <v>3000</v>
      </c>
      <c r="E440" s="48">
        <v>40</v>
      </c>
      <c r="F440" s="123" t="str">
        <f t="shared" si="14"/>
        <v>DIJAMANTSKA</v>
      </c>
      <c r="G440" s="102" t="s">
        <v>2166</v>
      </c>
      <c r="H440" s="110" t="str">
        <f t="shared" si="13"/>
        <v xml:space="preserve"> </v>
      </c>
      <c r="I440" s="55"/>
    </row>
    <row r="441" spans="1:9" ht="30" customHeight="1" thickBot="1" x14ac:dyDescent="0.4">
      <c r="A441" s="51" t="s">
        <v>745</v>
      </c>
      <c r="B441" s="19" t="s">
        <v>34</v>
      </c>
      <c r="C441" s="24">
        <v>1000</v>
      </c>
      <c r="D441" s="3">
        <v>1000</v>
      </c>
      <c r="E441" s="10" t="s">
        <v>1580</v>
      </c>
      <c r="F441" s="123" t="str">
        <f t="shared" si="14"/>
        <v xml:space="preserve"> </v>
      </c>
      <c r="G441" s="102" t="s">
        <v>2166</v>
      </c>
      <c r="H441" s="110" t="str">
        <f t="shared" si="13"/>
        <v xml:space="preserve"> </v>
      </c>
      <c r="I441" s="59"/>
    </row>
    <row r="442" spans="1:9" ht="30" customHeight="1" thickBot="1" x14ac:dyDescent="0.4">
      <c r="A442" s="51" t="s">
        <v>746</v>
      </c>
      <c r="B442" s="19" t="s">
        <v>72</v>
      </c>
      <c r="C442" s="24">
        <v>5000</v>
      </c>
      <c r="D442" s="3">
        <v>2000</v>
      </c>
      <c r="E442" s="91">
        <v>40</v>
      </c>
      <c r="F442" s="123" t="str">
        <f t="shared" si="14"/>
        <v>DIJAMANTSKA</v>
      </c>
      <c r="G442" s="91">
        <v>40</v>
      </c>
      <c r="H442" s="110" t="str">
        <f t="shared" si="13"/>
        <v>PLATINASTA</v>
      </c>
      <c r="I442" s="55"/>
    </row>
    <row r="443" spans="1:9" ht="30" customHeight="1" thickBot="1" x14ac:dyDescent="0.4">
      <c r="A443" s="51" t="s">
        <v>747</v>
      </c>
      <c r="B443" s="19" t="s">
        <v>382</v>
      </c>
      <c r="C443" s="24">
        <v>1000</v>
      </c>
      <c r="D443" s="3">
        <v>1000</v>
      </c>
      <c r="E443" s="48">
        <v>40</v>
      </c>
      <c r="F443" s="123" t="str">
        <f t="shared" si="14"/>
        <v>DIJAMANTSKA</v>
      </c>
      <c r="G443" s="102" t="s">
        <v>2166</v>
      </c>
      <c r="H443" s="110" t="str">
        <f t="shared" si="13"/>
        <v xml:space="preserve"> </v>
      </c>
      <c r="I443" s="55"/>
    </row>
    <row r="444" spans="1:9" ht="30" customHeight="1" thickBot="1" x14ac:dyDescent="0.4">
      <c r="A444" s="51" t="s">
        <v>632</v>
      </c>
      <c r="B444" s="19" t="s">
        <v>285</v>
      </c>
      <c r="C444" s="24">
        <v>8000</v>
      </c>
      <c r="D444" s="3">
        <v>5000</v>
      </c>
      <c r="E444" s="91">
        <v>42</v>
      </c>
      <c r="F444" s="123" t="str">
        <f t="shared" si="14"/>
        <v>DIJAMANTSKA</v>
      </c>
      <c r="G444" s="101">
        <v>42</v>
      </c>
      <c r="H444" s="110" t="str">
        <f t="shared" si="13"/>
        <v>PLATINASTA</v>
      </c>
      <c r="I444" s="55"/>
    </row>
    <row r="445" spans="1:9" ht="30" customHeight="1" thickBot="1" x14ac:dyDescent="0.4">
      <c r="A445" s="51" t="s">
        <v>748</v>
      </c>
      <c r="B445" s="19" t="s">
        <v>42</v>
      </c>
      <c r="C445" s="24">
        <v>6360</v>
      </c>
      <c r="D445" s="3">
        <v>6360</v>
      </c>
      <c r="E445" s="10" t="s">
        <v>1563</v>
      </c>
      <c r="F445" s="123" t="str">
        <f t="shared" si="14"/>
        <v xml:space="preserve"> </v>
      </c>
      <c r="G445" s="102" t="s">
        <v>2166</v>
      </c>
      <c r="H445" s="110" t="str">
        <f t="shared" si="13"/>
        <v xml:space="preserve"> </v>
      </c>
      <c r="I445" s="55"/>
    </row>
    <row r="446" spans="1:9" ht="30" customHeight="1" thickBot="1" x14ac:dyDescent="0.4">
      <c r="A446" s="51" t="s">
        <v>749</v>
      </c>
      <c r="B446" s="19" t="s">
        <v>72</v>
      </c>
      <c r="C446" s="24">
        <v>5000</v>
      </c>
      <c r="D446" s="3">
        <v>5000</v>
      </c>
      <c r="E446" s="48">
        <v>67</v>
      </c>
      <c r="F446" s="123" t="str">
        <f t="shared" si="14"/>
        <v>DIJAMANTSKA</v>
      </c>
      <c r="G446" s="102" t="s">
        <v>2166</v>
      </c>
      <c r="H446" s="110" t="str">
        <f t="shared" si="13"/>
        <v xml:space="preserve"> </v>
      </c>
      <c r="I446" s="55"/>
    </row>
    <row r="447" spans="1:9" ht="30" customHeight="1" thickBot="1" x14ac:dyDescent="0.4">
      <c r="A447" s="51" t="s">
        <v>750</v>
      </c>
      <c r="B447" s="19" t="s">
        <v>99</v>
      </c>
      <c r="C447" s="24">
        <v>10000</v>
      </c>
      <c r="D447" s="3">
        <v>10000</v>
      </c>
      <c r="E447" s="48">
        <v>50</v>
      </c>
      <c r="F447" s="123" t="str">
        <f t="shared" si="14"/>
        <v>PLATINASTA</v>
      </c>
      <c r="G447" s="102" t="s">
        <v>2166</v>
      </c>
      <c r="H447" s="110" t="str">
        <f t="shared" si="13"/>
        <v xml:space="preserve"> </v>
      </c>
      <c r="I447" s="55"/>
    </row>
    <row r="448" spans="1:9" ht="30" customHeight="1" thickBot="1" x14ac:dyDescent="0.4">
      <c r="A448" s="51" t="s">
        <v>751</v>
      </c>
      <c r="B448" s="19" t="s">
        <v>44</v>
      </c>
      <c r="C448" s="24">
        <v>21000</v>
      </c>
      <c r="D448" s="3">
        <v>3000</v>
      </c>
      <c r="E448" s="91">
        <v>30</v>
      </c>
      <c r="F448" s="123" t="str">
        <f t="shared" si="14"/>
        <v>DIJAMANTSKA</v>
      </c>
      <c r="G448" s="91">
        <v>30</v>
      </c>
      <c r="H448" s="110" t="str">
        <f t="shared" si="13"/>
        <v>PLATINASTA PLUS</v>
      </c>
      <c r="I448" s="55"/>
    </row>
    <row r="449" spans="1:9" ht="30" customHeight="1" thickBot="1" x14ac:dyDescent="0.4">
      <c r="A449" s="51" t="s">
        <v>753</v>
      </c>
      <c r="B449" s="19" t="s">
        <v>247</v>
      </c>
      <c r="C449" s="24">
        <v>27000</v>
      </c>
      <c r="D449" s="3">
        <v>12000</v>
      </c>
      <c r="E449" s="48">
        <v>135</v>
      </c>
      <c r="F449" s="123" t="str">
        <f t="shared" si="14"/>
        <v>DIJAMANTSKA</v>
      </c>
      <c r="G449" s="102">
        <v>170</v>
      </c>
      <c r="H449" s="110" t="str">
        <f t="shared" si="13"/>
        <v>PLATINASTA PLUS</v>
      </c>
      <c r="I449" s="55"/>
    </row>
    <row r="450" spans="1:9" ht="30" customHeight="1" thickBot="1" x14ac:dyDescent="0.4">
      <c r="A450" s="51" t="s">
        <v>256</v>
      </c>
      <c r="B450" s="19" t="s">
        <v>26</v>
      </c>
      <c r="C450" s="24">
        <v>17000</v>
      </c>
      <c r="D450" s="3">
        <v>5000</v>
      </c>
      <c r="E450" s="48">
        <v>100</v>
      </c>
      <c r="F450" s="123" t="str">
        <f t="shared" si="14"/>
        <v>DIJAMANTSKA</v>
      </c>
      <c r="G450" s="102" t="s">
        <v>2166</v>
      </c>
      <c r="H450" s="110" t="str">
        <f t="shared" ref="H450:H513" si="15">IFERROR(IF(OR((D450-6000)/E450&gt;=120,(C450-6000)/G450&gt;=120),"PLATINASTA PLUS",IF(AND((C450/G450&gt;=120),C450&lt;(G450*120+6000)),"PLATINASTA","DIJAMANTSKA"))," ")</f>
        <v xml:space="preserve"> </v>
      </c>
      <c r="I450" s="55"/>
    </row>
    <row r="451" spans="1:9" ht="30" customHeight="1" thickBot="1" x14ac:dyDescent="0.4">
      <c r="A451" s="51" t="s">
        <v>755</v>
      </c>
      <c r="B451" s="19" t="s">
        <v>358</v>
      </c>
      <c r="C451" s="24">
        <v>22500</v>
      </c>
      <c r="D451" s="3">
        <v>10000</v>
      </c>
      <c r="E451" s="48">
        <v>200</v>
      </c>
      <c r="F451" s="123" t="str">
        <f t="shared" si="14"/>
        <v>DIJAMANTSKA</v>
      </c>
      <c r="G451" s="102">
        <v>185</v>
      </c>
      <c r="H451" s="110" t="str">
        <f t="shared" si="15"/>
        <v>PLATINASTA</v>
      </c>
      <c r="I451" s="55"/>
    </row>
    <row r="452" spans="1:9" ht="30" customHeight="1" thickBot="1" x14ac:dyDescent="0.4">
      <c r="A452" s="51" t="s">
        <v>1570</v>
      </c>
      <c r="B452" s="19" t="s">
        <v>251</v>
      </c>
      <c r="C452" s="24">
        <v>8000</v>
      </c>
      <c r="D452" s="3">
        <v>5000</v>
      </c>
      <c r="E452" s="48">
        <v>50</v>
      </c>
      <c r="F452" s="123" t="str">
        <f t="shared" si="14"/>
        <v>DIJAMANTSKA</v>
      </c>
      <c r="G452" s="102">
        <v>65</v>
      </c>
      <c r="H452" s="110" t="str">
        <f t="shared" si="15"/>
        <v>PLATINASTA</v>
      </c>
      <c r="I452" s="55"/>
    </row>
    <row r="453" spans="1:9" ht="30" customHeight="1" thickBot="1" x14ac:dyDescent="0.4">
      <c r="A453" s="51" t="s">
        <v>756</v>
      </c>
      <c r="B453" s="19" t="s">
        <v>27</v>
      </c>
      <c r="C453" s="24">
        <v>3600</v>
      </c>
      <c r="D453" s="3">
        <v>3600</v>
      </c>
      <c r="E453" s="48">
        <v>30</v>
      </c>
      <c r="F453" s="123" t="str">
        <f t="shared" si="14"/>
        <v>PLATINASTA</v>
      </c>
      <c r="G453" s="102" t="s">
        <v>2166</v>
      </c>
      <c r="H453" s="110" t="str">
        <f t="shared" si="15"/>
        <v xml:space="preserve"> </v>
      </c>
      <c r="I453" s="55"/>
    </row>
    <row r="454" spans="1:9" ht="30" customHeight="1" thickBot="1" x14ac:dyDescent="0.4">
      <c r="A454" s="51" t="s">
        <v>757</v>
      </c>
      <c r="B454" s="19" t="s">
        <v>70</v>
      </c>
      <c r="C454" s="24">
        <v>36000</v>
      </c>
      <c r="D454" s="3">
        <v>30000</v>
      </c>
      <c r="E454" s="91">
        <v>250</v>
      </c>
      <c r="F454" s="123" t="str">
        <f t="shared" si="14"/>
        <v>PLATINASTA</v>
      </c>
      <c r="G454" s="101">
        <v>250</v>
      </c>
      <c r="H454" s="110" t="str">
        <f t="shared" si="15"/>
        <v>PLATINASTA PLUS</v>
      </c>
      <c r="I454" s="55"/>
    </row>
    <row r="455" spans="1:9" ht="30" customHeight="1" thickBot="1" x14ac:dyDescent="0.4">
      <c r="A455" s="51" t="s">
        <v>758</v>
      </c>
      <c r="B455" s="19" t="s">
        <v>203</v>
      </c>
      <c r="C455" s="24">
        <v>5000</v>
      </c>
      <c r="D455" s="3">
        <v>5000</v>
      </c>
      <c r="E455" s="48">
        <v>52</v>
      </c>
      <c r="F455" s="123" t="str">
        <f t="shared" si="14"/>
        <v>DIJAMANTSKA</v>
      </c>
      <c r="G455" s="102" t="s">
        <v>2166</v>
      </c>
      <c r="H455" s="110" t="str">
        <f t="shared" si="15"/>
        <v xml:space="preserve"> </v>
      </c>
      <c r="I455" s="55"/>
    </row>
    <row r="456" spans="1:9" ht="30" customHeight="1" thickBot="1" x14ac:dyDescent="0.4">
      <c r="A456" s="51" t="s">
        <v>760</v>
      </c>
      <c r="B456" s="19" t="s">
        <v>138</v>
      </c>
      <c r="C456" s="24">
        <v>3000</v>
      </c>
      <c r="D456" s="3">
        <v>3000</v>
      </c>
      <c r="E456" s="48">
        <v>10</v>
      </c>
      <c r="F456" s="123" t="str">
        <f t="shared" si="14"/>
        <v>PLATINASTA</v>
      </c>
      <c r="G456" s="102" t="s">
        <v>2166</v>
      </c>
      <c r="H456" s="110" t="str">
        <f t="shared" si="15"/>
        <v xml:space="preserve"> </v>
      </c>
      <c r="I456" s="55"/>
    </row>
    <row r="457" spans="1:9" ht="30" customHeight="1" thickBot="1" x14ac:dyDescent="0.4">
      <c r="A457" s="51" t="s">
        <v>761</v>
      </c>
      <c r="B457" s="19" t="s">
        <v>43</v>
      </c>
      <c r="C457" s="24">
        <v>1000</v>
      </c>
      <c r="D457" s="3">
        <v>1000</v>
      </c>
      <c r="E457" s="10" t="s">
        <v>1584</v>
      </c>
      <c r="F457" s="123" t="str">
        <f t="shared" si="14"/>
        <v xml:space="preserve"> </v>
      </c>
      <c r="G457" s="102" t="s">
        <v>2166</v>
      </c>
      <c r="H457" s="110" t="str">
        <f t="shared" si="15"/>
        <v xml:space="preserve"> </v>
      </c>
      <c r="I457" s="55"/>
    </row>
    <row r="458" spans="1:9" ht="30" customHeight="1" thickBot="1" x14ac:dyDescent="0.4">
      <c r="A458" s="51" t="s">
        <v>762</v>
      </c>
      <c r="B458" s="19" t="s">
        <v>411</v>
      </c>
      <c r="C458" s="24">
        <v>7000</v>
      </c>
      <c r="D458" s="3">
        <v>7000</v>
      </c>
      <c r="E458" s="48">
        <v>140</v>
      </c>
      <c r="F458" s="123" t="str">
        <f t="shared" si="14"/>
        <v>DIJAMANTSKA</v>
      </c>
      <c r="G458" s="102" t="s">
        <v>2166</v>
      </c>
      <c r="H458" s="110" t="str">
        <f t="shared" si="15"/>
        <v xml:space="preserve"> </v>
      </c>
      <c r="I458" s="55"/>
    </row>
    <row r="459" spans="1:9" ht="30" customHeight="1" thickBot="1" x14ac:dyDescent="0.4">
      <c r="A459" s="51" t="s">
        <v>763</v>
      </c>
      <c r="B459" s="19" t="s">
        <v>72</v>
      </c>
      <c r="C459" s="24">
        <v>12000</v>
      </c>
      <c r="D459" s="3">
        <v>12000</v>
      </c>
      <c r="E459" s="48">
        <v>106</v>
      </c>
      <c r="F459" s="123" t="str">
        <f t="shared" ref="F459:F522" si="16">IFERROR(IF(D459/E459&gt;=120,"PLATINASTA","DIJAMANTSKA")," ")</f>
        <v>DIJAMANTSKA</v>
      </c>
      <c r="G459" s="102" t="s">
        <v>2166</v>
      </c>
      <c r="H459" s="110" t="str">
        <f t="shared" si="15"/>
        <v xml:space="preserve"> </v>
      </c>
      <c r="I459" s="55"/>
    </row>
    <row r="460" spans="1:9" ht="30" customHeight="1" thickBot="1" x14ac:dyDescent="0.4">
      <c r="A460" s="51" t="s">
        <v>434</v>
      </c>
      <c r="B460" s="19" t="s">
        <v>26</v>
      </c>
      <c r="C460" s="24">
        <v>3000</v>
      </c>
      <c r="D460" s="3">
        <v>1000</v>
      </c>
      <c r="E460" s="48">
        <v>110</v>
      </c>
      <c r="F460" s="123" t="str">
        <f t="shared" si="16"/>
        <v>DIJAMANTSKA</v>
      </c>
      <c r="G460" s="102" t="s">
        <v>2166</v>
      </c>
      <c r="H460" s="110" t="str">
        <f t="shared" si="15"/>
        <v xml:space="preserve"> </v>
      </c>
      <c r="I460" s="55"/>
    </row>
    <row r="461" spans="1:9" ht="30" customHeight="1" thickBot="1" x14ac:dyDescent="0.4">
      <c r="A461" s="51" t="s">
        <v>764</v>
      </c>
      <c r="B461" s="19" t="s">
        <v>247</v>
      </c>
      <c r="C461" s="24">
        <v>5400</v>
      </c>
      <c r="D461" s="3">
        <v>5400</v>
      </c>
      <c r="E461" s="91">
        <v>45</v>
      </c>
      <c r="F461" s="123" t="str">
        <f t="shared" si="16"/>
        <v>PLATINASTA</v>
      </c>
      <c r="G461" s="101">
        <v>45</v>
      </c>
      <c r="H461" s="110" t="str">
        <f t="shared" si="15"/>
        <v>PLATINASTA</v>
      </c>
      <c r="I461" s="55"/>
    </row>
    <row r="462" spans="1:9" ht="30" customHeight="1" thickBot="1" x14ac:dyDescent="0.4">
      <c r="A462" s="51" t="s">
        <v>765</v>
      </c>
      <c r="B462" s="19" t="s">
        <v>766</v>
      </c>
      <c r="C462" s="24">
        <v>2000</v>
      </c>
      <c r="D462" s="3">
        <v>2000</v>
      </c>
      <c r="E462" s="10" t="s">
        <v>1584</v>
      </c>
      <c r="F462" s="123" t="str">
        <f t="shared" si="16"/>
        <v xml:space="preserve"> </v>
      </c>
      <c r="G462" s="102" t="s">
        <v>2166</v>
      </c>
      <c r="H462" s="110" t="str">
        <f t="shared" si="15"/>
        <v xml:space="preserve"> </v>
      </c>
      <c r="I462" s="55"/>
    </row>
    <row r="463" spans="1:9" ht="30" customHeight="1" thickBot="1" x14ac:dyDescent="0.4">
      <c r="A463" s="51" t="s">
        <v>767</v>
      </c>
      <c r="B463" s="19" t="s">
        <v>44</v>
      </c>
      <c r="C463" s="24">
        <v>2000</v>
      </c>
      <c r="D463" s="3">
        <v>2000</v>
      </c>
      <c r="E463" s="48">
        <v>150</v>
      </c>
      <c r="F463" s="123" t="str">
        <f t="shared" si="16"/>
        <v>DIJAMANTSKA</v>
      </c>
      <c r="G463" s="102" t="s">
        <v>2166</v>
      </c>
      <c r="H463" s="110" t="str">
        <f t="shared" si="15"/>
        <v xml:space="preserve"> </v>
      </c>
      <c r="I463" s="55"/>
    </row>
    <row r="464" spans="1:9" ht="30" customHeight="1" thickBot="1" x14ac:dyDescent="0.4">
      <c r="A464" s="51" t="s">
        <v>768</v>
      </c>
      <c r="B464" s="19" t="s">
        <v>1</v>
      </c>
      <c r="C464" s="24">
        <v>7200</v>
      </c>
      <c r="D464" s="3">
        <v>7200</v>
      </c>
      <c r="E464" s="48">
        <v>60</v>
      </c>
      <c r="F464" s="123" t="str">
        <f t="shared" si="16"/>
        <v>PLATINASTA</v>
      </c>
      <c r="G464" s="102">
        <v>60</v>
      </c>
      <c r="H464" s="110" t="str">
        <f t="shared" si="15"/>
        <v>PLATINASTA</v>
      </c>
      <c r="I464" s="55"/>
    </row>
    <row r="465" spans="1:9" ht="30" customHeight="1" thickBot="1" x14ac:dyDescent="0.4">
      <c r="A465" s="51" t="s">
        <v>769</v>
      </c>
      <c r="B465" s="19" t="s">
        <v>32</v>
      </c>
      <c r="C465" s="24">
        <v>5000</v>
      </c>
      <c r="D465" s="3">
        <v>5000</v>
      </c>
      <c r="E465" s="48">
        <v>43</v>
      </c>
      <c r="F465" s="123" t="str">
        <f t="shared" si="16"/>
        <v>DIJAMANTSKA</v>
      </c>
      <c r="G465" s="102" t="s">
        <v>2166</v>
      </c>
      <c r="H465" s="110" t="str">
        <f t="shared" si="15"/>
        <v xml:space="preserve"> </v>
      </c>
      <c r="I465" s="55"/>
    </row>
    <row r="466" spans="1:9" ht="30" customHeight="1" thickBot="1" x14ac:dyDescent="0.4">
      <c r="A466" s="51" t="s">
        <v>772</v>
      </c>
      <c r="B466" s="19" t="s">
        <v>446</v>
      </c>
      <c r="C466" s="24">
        <v>1200</v>
      </c>
      <c r="D466" s="3">
        <v>1200</v>
      </c>
      <c r="E466" s="10" t="s">
        <v>1584</v>
      </c>
      <c r="F466" s="123" t="str">
        <f t="shared" si="16"/>
        <v xml:space="preserve"> </v>
      </c>
      <c r="G466" s="102" t="s">
        <v>2166</v>
      </c>
      <c r="H466" s="110" t="str">
        <f t="shared" si="15"/>
        <v xml:space="preserve"> </v>
      </c>
      <c r="I466" s="55"/>
    </row>
    <row r="467" spans="1:9" ht="44.25" customHeight="1" thickBot="1" x14ac:dyDescent="0.4">
      <c r="A467" s="51" t="s">
        <v>677</v>
      </c>
      <c r="B467" s="19" t="s">
        <v>358</v>
      </c>
      <c r="C467" s="32">
        <v>3120</v>
      </c>
      <c r="D467" s="3">
        <v>800</v>
      </c>
      <c r="E467" s="91">
        <v>21</v>
      </c>
      <c r="F467" s="123" t="str">
        <f t="shared" si="16"/>
        <v>DIJAMANTSKA</v>
      </c>
      <c r="G467" s="101">
        <v>26</v>
      </c>
      <c r="H467" s="110" t="str">
        <f t="shared" si="15"/>
        <v>PLATINASTA</v>
      </c>
      <c r="I467" s="55"/>
    </row>
    <row r="468" spans="1:9" ht="30" customHeight="1" thickBot="1" x14ac:dyDescent="0.4">
      <c r="A468" s="51" t="s">
        <v>774</v>
      </c>
      <c r="B468" s="19" t="s">
        <v>29</v>
      </c>
      <c r="C468" s="24">
        <v>10000</v>
      </c>
      <c r="D468" s="3">
        <v>10000</v>
      </c>
      <c r="E468" s="10" t="s">
        <v>1558</v>
      </c>
      <c r="F468" s="123" t="str">
        <f t="shared" si="16"/>
        <v xml:space="preserve"> </v>
      </c>
      <c r="G468" s="102" t="s">
        <v>2166</v>
      </c>
      <c r="H468" s="110" t="str">
        <f t="shared" si="15"/>
        <v xml:space="preserve"> </v>
      </c>
      <c r="I468" s="59"/>
    </row>
    <row r="469" spans="1:9" ht="30" customHeight="1" thickBot="1" x14ac:dyDescent="0.4">
      <c r="A469" s="51" t="s">
        <v>775</v>
      </c>
      <c r="B469" s="19" t="s">
        <v>617</v>
      </c>
      <c r="C469" s="24">
        <v>3000</v>
      </c>
      <c r="D469" s="3">
        <v>3000</v>
      </c>
      <c r="E469" s="48">
        <v>85</v>
      </c>
      <c r="F469" s="123" t="str">
        <f t="shared" si="16"/>
        <v>DIJAMANTSKA</v>
      </c>
      <c r="G469" s="102" t="s">
        <v>2166</v>
      </c>
      <c r="H469" s="110" t="str">
        <f t="shared" si="15"/>
        <v xml:space="preserve"> </v>
      </c>
      <c r="I469" s="55"/>
    </row>
    <row r="470" spans="1:9" ht="30" customHeight="1" thickBot="1" x14ac:dyDescent="0.4">
      <c r="A470" s="51" t="s">
        <v>777</v>
      </c>
      <c r="B470" s="19" t="s">
        <v>541</v>
      </c>
      <c r="C470" s="24">
        <v>12000</v>
      </c>
      <c r="D470" s="3">
        <v>12000</v>
      </c>
      <c r="E470" s="48">
        <v>130</v>
      </c>
      <c r="F470" s="123" t="str">
        <f t="shared" si="16"/>
        <v>DIJAMANTSKA</v>
      </c>
      <c r="G470" s="102" t="s">
        <v>2166</v>
      </c>
      <c r="H470" s="110" t="str">
        <f t="shared" si="15"/>
        <v xml:space="preserve"> </v>
      </c>
      <c r="I470" s="55"/>
    </row>
    <row r="471" spans="1:9" ht="30" customHeight="1" thickBot="1" x14ac:dyDescent="0.4">
      <c r="A471" s="51" t="s">
        <v>778</v>
      </c>
      <c r="B471" s="19" t="s">
        <v>280</v>
      </c>
      <c r="C471" s="24">
        <v>2000</v>
      </c>
      <c r="D471" s="3">
        <v>2000</v>
      </c>
      <c r="E471" s="48">
        <v>200</v>
      </c>
      <c r="F471" s="123" t="str">
        <f t="shared" si="16"/>
        <v>DIJAMANTSKA</v>
      </c>
      <c r="G471" s="102" t="s">
        <v>2166</v>
      </c>
      <c r="H471" s="110" t="str">
        <f t="shared" si="15"/>
        <v xml:space="preserve"> </v>
      </c>
      <c r="I471" s="55"/>
    </row>
    <row r="472" spans="1:9" ht="30" customHeight="1" thickBot="1" x14ac:dyDescent="0.4">
      <c r="A472" s="51" t="s">
        <v>779</v>
      </c>
      <c r="B472" s="19" t="s">
        <v>43</v>
      </c>
      <c r="C472" s="24">
        <v>62400</v>
      </c>
      <c r="D472" s="3">
        <v>62400</v>
      </c>
      <c r="E472" s="91">
        <v>401</v>
      </c>
      <c r="F472" s="123" t="str">
        <f t="shared" si="16"/>
        <v>PLATINASTA</v>
      </c>
      <c r="G472" s="101">
        <v>401</v>
      </c>
      <c r="H472" s="110" t="str">
        <f t="shared" si="15"/>
        <v>PLATINASTA PLUS</v>
      </c>
      <c r="I472" s="59"/>
    </row>
    <row r="473" spans="1:9" ht="30" customHeight="1" thickBot="1" x14ac:dyDescent="0.4">
      <c r="A473" s="51" t="s">
        <v>780</v>
      </c>
      <c r="B473" s="19" t="s">
        <v>408</v>
      </c>
      <c r="C473" s="24">
        <v>2000</v>
      </c>
      <c r="D473" s="3">
        <v>2000</v>
      </c>
      <c r="E473" s="48">
        <v>55</v>
      </c>
      <c r="F473" s="123" t="str">
        <f t="shared" si="16"/>
        <v>DIJAMANTSKA</v>
      </c>
      <c r="G473" s="102" t="s">
        <v>2166</v>
      </c>
      <c r="H473" s="110" t="str">
        <f t="shared" si="15"/>
        <v xml:space="preserve"> </v>
      </c>
      <c r="I473" s="55"/>
    </row>
    <row r="474" spans="1:9" ht="30" customHeight="1" thickBot="1" x14ac:dyDescent="0.4">
      <c r="A474" s="51" t="s">
        <v>781</v>
      </c>
      <c r="B474" s="19" t="s">
        <v>78</v>
      </c>
      <c r="C474" s="24">
        <v>4000</v>
      </c>
      <c r="D474" s="3">
        <v>4000</v>
      </c>
      <c r="E474" s="48">
        <v>45</v>
      </c>
      <c r="F474" s="123" t="str">
        <f t="shared" si="16"/>
        <v>DIJAMANTSKA</v>
      </c>
      <c r="G474" s="102" t="s">
        <v>2166</v>
      </c>
      <c r="H474" s="110" t="str">
        <f t="shared" si="15"/>
        <v xml:space="preserve"> </v>
      </c>
      <c r="I474" s="55"/>
    </row>
    <row r="475" spans="1:9" ht="30" customHeight="1" thickBot="1" x14ac:dyDescent="0.4">
      <c r="A475" s="51" t="s">
        <v>782</v>
      </c>
      <c r="B475" s="19" t="s">
        <v>26</v>
      </c>
      <c r="C475" s="24">
        <v>3520</v>
      </c>
      <c r="D475" s="3">
        <v>3520</v>
      </c>
      <c r="E475" s="48">
        <v>88</v>
      </c>
      <c r="F475" s="123" t="str">
        <f t="shared" si="16"/>
        <v>DIJAMANTSKA</v>
      </c>
      <c r="G475" s="102" t="s">
        <v>2166</v>
      </c>
      <c r="H475" s="110" t="str">
        <f t="shared" si="15"/>
        <v xml:space="preserve"> </v>
      </c>
      <c r="I475" s="55"/>
    </row>
    <row r="476" spans="1:9" ht="30" customHeight="1" thickBot="1" x14ac:dyDescent="0.4">
      <c r="A476" s="51" t="s">
        <v>783</v>
      </c>
      <c r="B476" s="19" t="s">
        <v>712</v>
      </c>
      <c r="C476" s="24">
        <v>6000</v>
      </c>
      <c r="D476" s="3">
        <v>6000</v>
      </c>
      <c r="E476" s="91">
        <v>50</v>
      </c>
      <c r="F476" s="123" t="str">
        <f t="shared" si="16"/>
        <v>PLATINASTA</v>
      </c>
      <c r="G476" s="91">
        <v>50</v>
      </c>
      <c r="H476" s="110" t="str">
        <f t="shared" si="15"/>
        <v>PLATINASTA</v>
      </c>
      <c r="I476" s="55"/>
    </row>
    <row r="477" spans="1:9" ht="30" customHeight="1" thickBot="1" x14ac:dyDescent="0.4">
      <c r="A477" s="51" t="s">
        <v>784</v>
      </c>
      <c r="B477" s="19" t="s">
        <v>26</v>
      </c>
      <c r="C477" s="24">
        <v>3000</v>
      </c>
      <c r="D477" s="3">
        <v>3000</v>
      </c>
      <c r="E477" s="48">
        <v>86</v>
      </c>
      <c r="F477" s="123" t="str">
        <f t="shared" si="16"/>
        <v>DIJAMANTSKA</v>
      </c>
      <c r="G477" s="102" t="s">
        <v>2166</v>
      </c>
      <c r="H477" s="110" t="str">
        <f t="shared" si="15"/>
        <v xml:space="preserve"> </v>
      </c>
      <c r="I477" s="55"/>
    </row>
    <row r="478" spans="1:9" ht="30" customHeight="1" thickBot="1" x14ac:dyDescent="0.4">
      <c r="A478" s="51" t="s">
        <v>785</v>
      </c>
      <c r="B478" s="19" t="s">
        <v>510</v>
      </c>
      <c r="C478" s="24">
        <v>8000</v>
      </c>
      <c r="D478" s="3">
        <v>8000</v>
      </c>
      <c r="E478" s="48">
        <v>65</v>
      </c>
      <c r="F478" s="123" t="str">
        <f t="shared" si="16"/>
        <v>PLATINASTA</v>
      </c>
      <c r="G478" s="102" t="s">
        <v>2166</v>
      </c>
      <c r="H478" s="110" t="str">
        <f t="shared" si="15"/>
        <v xml:space="preserve"> </v>
      </c>
      <c r="I478" s="55"/>
    </row>
    <row r="479" spans="1:9" ht="30" customHeight="1" thickBot="1" x14ac:dyDescent="0.4">
      <c r="A479" s="51" t="s">
        <v>119</v>
      </c>
      <c r="B479" s="19" t="s">
        <v>97</v>
      </c>
      <c r="C479" s="24">
        <v>1000</v>
      </c>
      <c r="D479" s="3">
        <v>1000</v>
      </c>
      <c r="E479" s="48">
        <v>20</v>
      </c>
      <c r="F479" s="123" t="str">
        <f t="shared" si="16"/>
        <v>DIJAMANTSKA</v>
      </c>
      <c r="G479" s="102" t="s">
        <v>2166</v>
      </c>
      <c r="H479" s="110" t="str">
        <f t="shared" si="15"/>
        <v xml:space="preserve"> </v>
      </c>
      <c r="I479" s="55"/>
    </row>
    <row r="480" spans="1:9" ht="30" customHeight="1" thickBot="1" x14ac:dyDescent="0.4">
      <c r="A480" s="51" t="s">
        <v>786</v>
      </c>
      <c r="B480" s="19" t="s">
        <v>108</v>
      </c>
      <c r="C480" s="24">
        <v>5100</v>
      </c>
      <c r="D480" s="3">
        <v>5100</v>
      </c>
      <c r="E480" s="48">
        <v>51</v>
      </c>
      <c r="F480" s="123" t="str">
        <f t="shared" si="16"/>
        <v>DIJAMANTSKA</v>
      </c>
      <c r="G480" s="102" t="s">
        <v>2166</v>
      </c>
      <c r="H480" s="110" t="str">
        <f t="shared" si="15"/>
        <v xml:space="preserve"> </v>
      </c>
      <c r="I480" s="55"/>
    </row>
    <row r="481" spans="1:9" ht="30" customHeight="1" thickBot="1" x14ac:dyDescent="0.4">
      <c r="A481" s="51" t="s">
        <v>1571</v>
      </c>
      <c r="B481" s="19" t="s">
        <v>2</v>
      </c>
      <c r="C481" s="24">
        <v>1000</v>
      </c>
      <c r="D481" s="3">
        <v>1000</v>
      </c>
      <c r="E481" s="48">
        <v>37</v>
      </c>
      <c r="F481" s="123" t="str">
        <f t="shared" si="16"/>
        <v>DIJAMANTSKA</v>
      </c>
      <c r="G481" s="102" t="s">
        <v>2166</v>
      </c>
      <c r="H481" s="110" t="str">
        <f t="shared" si="15"/>
        <v xml:space="preserve"> </v>
      </c>
      <c r="I481" s="55"/>
    </row>
    <row r="482" spans="1:9" ht="30" customHeight="1" thickBot="1" x14ac:dyDescent="0.4">
      <c r="A482" s="51" t="s">
        <v>789</v>
      </c>
      <c r="B482" s="19" t="s">
        <v>494</v>
      </c>
      <c r="C482" s="24">
        <v>5000</v>
      </c>
      <c r="D482" s="3">
        <v>5000</v>
      </c>
      <c r="E482" s="10" t="s">
        <v>1584</v>
      </c>
      <c r="F482" s="123" t="str">
        <f t="shared" si="16"/>
        <v xml:space="preserve"> </v>
      </c>
      <c r="G482" s="102" t="s">
        <v>2166</v>
      </c>
      <c r="H482" s="110" t="str">
        <f t="shared" si="15"/>
        <v xml:space="preserve"> </v>
      </c>
      <c r="I482" s="55"/>
    </row>
    <row r="483" spans="1:9" ht="30" customHeight="1" thickBot="1" x14ac:dyDescent="0.4">
      <c r="A483" s="51" t="s">
        <v>790</v>
      </c>
      <c r="B483" s="19" t="s">
        <v>529</v>
      </c>
      <c r="C483" s="24">
        <v>32400</v>
      </c>
      <c r="D483" s="3">
        <v>26400</v>
      </c>
      <c r="E483" s="91">
        <v>165</v>
      </c>
      <c r="F483" s="123" t="str">
        <f t="shared" si="16"/>
        <v>PLATINASTA</v>
      </c>
      <c r="G483" s="101">
        <v>165</v>
      </c>
      <c r="H483" s="110" t="str">
        <f t="shared" si="15"/>
        <v>PLATINASTA PLUS</v>
      </c>
      <c r="I483" s="55"/>
    </row>
    <row r="484" spans="1:9" ht="30" customHeight="1" thickBot="1" x14ac:dyDescent="0.4">
      <c r="A484" s="51" t="s">
        <v>791</v>
      </c>
      <c r="B484" s="19" t="s">
        <v>6</v>
      </c>
      <c r="C484" s="24">
        <v>12000</v>
      </c>
      <c r="D484" s="3">
        <v>12000</v>
      </c>
      <c r="E484" s="48">
        <v>86</v>
      </c>
      <c r="F484" s="123" t="str">
        <f t="shared" si="16"/>
        <v>PLATINASTA</v>
      </c>
      <c r="G484" s="102" t="s">
        <v>2166</v>
      </c>
      <c r="H484" s="110" t="str">
        <f t="shared" si="15"/>
        <v xml:space="preserve"> </v>
      </c>
      <c r="I484" s="55"/>
    </row>
    <row r="485" spans="1:9" ht="30" customHeight="1" thickBot="1" x14ac:dyDescent="0.4">
      <c r="A485" s="51" t="s">
        <v>792</v>
      </c>
      <c r="B485" s="19" t="s">
        <v>68</v>
      </c>
      <c r="C485" s="24">
        <v>36000</v>
      </c>
      <c r="D485" s="3">
        <v>36000</v>
      </c>
      <c r="E485" s="48">
        <v>300</v>
      </c>
      <c r="F485" s="123" t="str">
        <f t="shared" si="16"/>
        <v>PLATINASTA</v>
      </c>
      <c r="G485" s="102" t="s">
        <v>2166</v>
      </c>
      <c r="H485" s="110" t="str">
        <f t="shared" si="15"/>
        <v xml:space="preserve"> </v>
      </c>
      <c r="I485" s="55"/>
    </row>
    <row r="486" spans="1:9" ht="30" customHeight="1" thickBot="1" x14ac:dyDescent="0.4">
      <c r="A486" s="51" t="s">
        <v>793</v>
      </c>
      <c r="B486" s="19" t="s">
        <v>42</v>
      </c>
      <c r="C486" s="24">
        <v>1000</v>
      </c>
      <c r="D486" s="3">
        <v>1000</v>
      </c>
      <c r="E486" s="48">
        <v>80</v>
      </c>
      <c r="F486" s="123" t="str">
        <f t="shared" si="16"/>
        <v>DIJAMANTSKA</v>
      </c>
      <c r="G486" s="102" t="s">
        <v>2166</v>
      </c>
      <c r="H486" s="110" t="str">
        <f t="shared" si="15"/>
        <v xml:space="preserve"> </v>
      </c>
      <c r="I486" s="55"/>
    </row>
    <row r="487" spans="1:9" ht="30" customHeight="1" thickBot="1" x14ac:dyDescent="0.4">
      <c r="A487" s="51" t="s">
        <v>794</v>
      </c>
      <c r="B487" s="19" t="s">
        <v>72</v>
      </c>
      <c r="C487" s="24">
        <v>4200</v>
      </c>
      <c r="D487" s="3">
        <v>4200</v>
      </c>
      <c r="E487" s="91">
        <v>66</v>
      </c>
      <c r="F487" s="123" t="str">
        <f t="shared" si="16"/>
        <v>DIJAMANTSKA</v>
      </c>
      <c r="G487" s="91">
        <v>66</v>
      </c>
      <c r="H487" s="110" t="str">
        <f t="shared" si="15"/>
        <v>DIJAMANTSKA</v>
      </c>
      <c r="I487" s="55"/>
    </row>
    <row r="488" spans="1:9" ht="30" customHeight="1" thickBot="1" x14ac:dyDescent="0.4">
      <c r="A488" s="51" t="s">
        <v>797</v>
      </c>
      <c r="B488" s="19" t="s">
        <v>798</v>
      </c>
      <c r="C488" s="24">
        <v>6000</v>
      </c>
      <c r="D488" s="3">
        <v>6000</v>
      </c>
      <c r="E488" s="48">
        <v>90</v>
      </c>
      <c r="F488" s="123" t="str">
        <f t="shared" si="16"/>
        <v>DIJAMANTSKA</v>
      </c>
      <c r="G488" s="102" t="s">
        <v>2166</v>
      </c>
      <c r="H488" s="110" t="str">
        <f t="shared" si="15"/>
        <v xml:space="preserve"> </v>
      </c>
      <c r="I488" s="55"/>
    </row>
    <row r="489" spans="1:9" ht="30" customHeight="1" thickBot="1" x14ac:dyDescent="0.4">
      <c r="A489" s="51" t="s">
        <v>799</v>
      </c>
      <c r="B489" s="23" t="s">
        <v>23</v>
      </c>
      <c r="C489" s="24">
        <v>2200</v>
      </c>
      <c r="D489" s="3">
        <v>2200</v>
      </c>
      <c r="E489" s="48">
        <v>37</v>
      </c>
      <c r="F489" s="123" t="str">
        <f t="shared" si="16"/>
        <v>DIJAMANTSKA</v>
      </c>
      <c r="G489" s="102" t="s">
        <v>2166</v>
      </c>
      <c r="H489" s="110" t="str">
        <f t="shared" si="15"/>
        <v xml:space="preserve"> </v>
      </c>
      <c r="I489" s="55"/>
    </row>
    <row r="490" spans="1:9" ht="30" customHeight="1" thickBot="1" x14ac:dyDescent="0.4">
      <c r="A490" s="51" t="s">
        <v>801</v>
      </c>
      <c r="B490" s="19" t="s">
        <v>32</v>
      </c>
      <c r="C490" s="24">
        <v>1500</v>
      </c>
      <c r="D490" s="3">
        <v>1500</v>
      </c>
      <c r="E490" s="48">
        <v>5</v>
      </c>
      <c r="F490" s="123" t="str">
        <f t="shared" si="16"/>
        <v>PLATINASTA</v>
      </c>
      <c r="G490" s="102" t="s">
        <v>2166</v>
      </c>
      <c r="H490" s="110" t="str">
        <f t="shared" si="15"/>
        <v xml:space="preserve"> </v>
      </c>
      <c r="I490" s="55"/>
    </row>
    <row r="491" spans="1:9" ht="30" customHeight="1" thickBot="1" x14ac:dyDescent="0.4">
      <c r="A491" s="51" t="s">
        <v>802</v>
      </c>
      <c r="B491" s="19" t="s">
        <v>88</v>
      </c>
      <c r="C491" s="24">
        <v>9000</v>
      </c>
      <c r="D491" s="3">
        <v>9000</v>
      </c>
      <c r="E491" s="10" t="s">
        <v>1559</v>
      </c>
      <c r="F491" s="123" t="str">
        <f t="shared" si="16"/>
        <v xml:space="preserve"> </v>
      </c>
      <c r="G491" s="102" t="s">
        <v>2166</v>
      </c>
      <c r="H491" s="110" t="str">
        <f t="shared" si="15"/>
        <v xml:space="preserve"> </v>
      </c>
      <c r="I491" s="55" t="s">
        <v>1572</v>
      </c>
    </row>
    <row r="492" spans="1:9" ht="30" customHeight="1" thickBot="1" x14ac:dyDescent="0.4">
      <c r="A492" s="51" t="s">
        <v>803</v>
      </c>
      <c r="B492" s="19" t="s">
        <v>449</v>
      </c>
      <c r="C492" s="24">
        <v>9600</v>
      </c>
      <c r="D492" s="3">
        <v>9600</v>
      </c>
      <c r="E492" s="48">
        <v>80</v>
      </c>
      <c r="F492" s="123" t="str">
        <f t="shared" si="16"/>
        <v>PLATINASTA</v>
      </c>
      <c r="G492" s="102" t="s">
        <v>2166</v>
      </c>
      <c r="H492" s="110" t="str">
        <f t="shared" si="15"/>
        <v xml:space="preserve"> </v>
      </c>
      <c r="I492" s="55"/>
    </row>
    <row r="493" spans="1:9" ht="30" customHeight="1" thickBot="1" x14ac:dyDescent="0.4">
      <c r="A493" s="51" t="s">
        <v>806</v>
      </c>
      <c r="B493" s="19" t="s">
        <v>138</v>
      </c>
      <c r="C493" s="24">
        <v>2000</v>
      </c>
      <c r="D493" s="3">
        <v>2000</v>
      </c>
      <c r="E493" s="48">
        <v>36</v>
      </c>
      <c r="F493" s="123" t="str">
        <f t="shared" si="16"/>
        <v>DIJAMANTSKA</v>
      </c>
      <c r="G493" s="102" t="s">
        <v>2166</v>
      </c>
      <c r="H493" s="110" t="str">
        <f t="shared" si="15"/>
        <v xml:space="preserve"> </v>
      </c>
      <c r="I493" s="55"/>
    </row>
    <row r="494" spans="1:9" ht="30" customHeight="1" thickBot="1" x14ac:dyDescent="0.4">
      <c r="A494" s="51" t="s">
        <v>807</v>
      </c>
      <c r="B494" s="19" t="s">
        <v>5</v>
      </c>
      <c r="C494" s="24">
        <v>250</v>
      </c>
      <c r="D494" s="3">
        <v>250</v>
      </c>
      <c r="E494" s="10" t="s">
        <v>1584</v>
      </c>
      <c r="F494" s="123" t="str">
        <f t="shared" si="16"/>
        <v xml:space="preserve"> </v>
      </c>
      <c r="G494" s="102" t="s">
        <v>2166</v>
      </c>
      <c r="H494" s="110" t="str">
        <f t="shared" si="15"/>
        <v xml:space="preserve"> </v>
      </c>
      <c r="I494" s="55"/>
    </row>
    <row r="495" spans="1:9" ht="30" customHeight="1" thickBot="1" x14ac:dyDescent="0.4">
      <c r="A495" s="51" t="s">
        <v>808</v>
      </c>
      <c r="B495" s="19" t="s">
        <v>5</v>
      </c>
      <c r="C495" s="24">
        <v>250</v>
      </c>
      <c r="D495" s="3">
        <v>250</v>
      </c>
      <c r="E495" s="10" t="s">
        <v>1584</v>
      </c>
      <c r="F495" s="123" t="str">
        <f t="shared" si="16"/>
        <v xml:space="preserve"> </v>
      </c>
      <c r="G495" s="102" t="s">
        <v>2166</v>
      </c>
      <c r="H495" s="110" t="str">
        <f t="shared" si="15"/>
        <v xml:space="preserve"> </v>
      </c>
      <c r="I495" s="55"/>
    </row>
    <row r="496" spans="1:9" ht="30" customHeight="1" thickBot="1" x14ac:dyDescent="0.4">
      <c r="A496" s="51" t="s">
        <v>809</v>
      </c>
      <c r="B496" s="19" t="s">
        <v>5</v>
      </c>
      <c r="C496" s="24">
        <v>250</v>
      </c>
      <c r="D496" s="3">
        <v>250</v>
      </c>
      <c r="E496" s="10" t="s">
        <v>1584</v>
      </c>
      <c r="F496" s="123" t="str">
        <f t="shared" si="16"/>
        <v xml:space="preserve"> </v>
      </c>
      <c r="G496" s="102" t="s">
        <v>2166</v>
      </c>
      <c r="H496" s="110" t="str">
        <f t="shared" si="15"/>
        <v xml:space="preserve"> </v>
      </c>
      <c r="I496" s="55"/>
    </row>
    <row r="497" spans="1:9" ht="30" customHeight="1" thickBot="1" x14ac:dyDescent="0.4">
      <c r="A497" s="51" t="s">
        <v>810</v>
      </c>
      <c r="B497" s="19" t="s">
        <v>5</v>
      </c>
      <c r="C497" s="24">
        <v>250</v>
      </c>
      <c r="D497" s="3">
        <v>250</v>
      </c>
      <c r="E497" s="10" t="s">
        <v>1584</v>
      </c>
      <c r="F497" s="123" t="str">
        <f t="shared" si="16"/>
        <v xml:space="preserve"> </v>
      </c>
      <c r="G497" s="102" t="s">
        <v>2166</v>
      </c>
      <c r="H497" s="110" t="str">
        <f t="shared" si="15"/>
        <v xml:space="preserve"> </v>
      </c>
      <c r="I497" s="55"/>
    </row>
    <row r="498" spans="1:9" ht="30" customHeight="1" thickBot="1" x14ac:dyDescent="0.4">
      <c r="A498" s="51" t="s">
        <v>811</v>
      </c>
      <c r="B498" s="19" t="s">
        <v>8</v>
      </c>
      <c r="C498" s="24">
        <v>4600</v>
      </c>
      <c r="D498" s="3">
        <v>3000</v>
      </c>
      <c r="E498" s="91">
        <v>46</v>
      </c>
      <c r="F498" s="123" t="str">
        <f t="shared" si="16"/>
        <v>DIJAMANTSKA</v>
      </c>
      <c r="G498" s="101">
        <v>38</v>
      </c>
      <c r="H498" s="110" t="str">
        <f t="shared" si="15"/>
        <v>PLATINASTA</v>
      </c>
      <c r="I498" s="55"/>
    </row>
    <row r="499" spans="1:9" ht="30" customHeight="1" thickBot="1" x14ac:dyDescent="0.4">
      <c r="A499" s="51" t="s">
        <v>812</v>
      </c>
      <c r="B499" s="19" t="s">
        <v>222</v>
      </c>
      <c r="C499" s="24">
        <v>15000</v>
      </c>
      <c r="D499" s="3">
        <v>15000</v>
      </c>
      <c r="E499" s="48">
        <v>150</v>
      </c>
      <c r="F499" s="123" t="str">
        <f t="shared" si="16"/>
        <v>DIJAMANTSKA</v>
      </c>
      <c r="G499" s="102" t="s">
        <v>2166</v>
      </c>
      <c r="H499" s="110" t="str">
        <f t="shared" si="15"/>
        <v xml:space="preserve"> </v>
      </c>
      <c r="I499" s="55"/>
    </row>
    <row r="500" spans="1:9" ht="30" customHeight="1" thickBot="1" x14ac:dyDescent="0.4">
      <c r="A500" s="51" t="s">
        <v>813</v>
      </c>
      <c r="B500" s="19" t="s">
        <v>814</v>
      </c>
      <c r="C500" s="24">
        <v>20000</v>
      </c>
      <c r="D500" s="3">
        <v>20000</v>
      </c>
      <c r="E500" s="10" t="s">
        <v>1558</v>
      </c>
      <c r="F500" s="123" t="str">
        <f t="shared" si="16"/>
        <v xml:space="preserve"> </v>
      </c>
      <c r="G500" s="102" t="s">
        <v>2166</v>
      </c>
      <c r="H500" s="110" t="str">
        <f t="shared" si="15"/>
        <v xml:space="preserve"> </v>
      </c>
      <c r="I500" s="59"/>
    </row>
    <row r="501" spans="1:9" ht="30" customHeight="1" thickBot="1" x14ac:dyDescent="0.4">
      <c r="A501" s="51" t="s">
        <v>816</v>
      </c>
      <c r="B501" s="19" t="s">
        <v>813</v>
      </c>
      <c r="C501" s="24">
        <v>5000</v>
      </c>
      <c r="D501" s="3">
        <v>5000</v>
      </c>
      <c r="E501" s="48">
        <v>42</v>
      </c>
      <c r="F501" s="123" t="str">
        <f t="shared" si="16"/>
        <v>DIJAMANTSKA</v>
      </c>
      <c r="G501" s="102" t="s">
        <v>2166</v>
      </c>
      <c r="H501" s="110" t="str">
        <f t="shared" si="15"/>
        <v xml:space="preserve"> </v>
      </c>
      <c r="I501" s="55"/>
    </row>
    <row r="502" spans="1:9" ht="30" customHeight="1" thickBot="1" x14ac:dyDescent="0.4">
      <c r="A502" s="51" t="s">
        <v>817</v>
      </c>
      <c r="B502" s="19" t="s">
        <v>818</v>
      </c>
      <c r="C502" s="24">
        <v>5000</v>
      </c>
      <c r="D502" s="3">
        <v>5000</v>
      </c>
      <c r="E502" s="10" t="s">
        <v>1558</v>
      </c>
      <c r="F502" s="123" t="str">
        <f t="shared" si="16"/>
        <v xml:space="preserve"> </v>
      </c>
      <c r="G502" s="102" t="s">
        <v>2166</v>
      </c>
      <c r="H502" s="110" t="str">
        <f t="shared" si="15"/>
        <v xml:space="preserve"> </v>
      </c>
      <c r="I502" s="59"/>
    </row>
    <row r="503" spans="1:9" ht="30" customHeight="1" thickBot="1" x14ac:dyDescent="0.4">
      <c r="A503" s="51" t="s">
        <v>819</v>
      </c>
      <c r="B503" s="19" t="s">
        <v>144</v>
      </c>
      <c r="C503" s="24">
        <v>12000</v>
      </c>
      <c r="D503" s="3">
        <v>5000</v>
      </c>
      <c r="E503" s="91">
        <v>46</v>
      </c>
      <c r="F503" s="123" t="str">
        <f t="shared" si="16"/>
        <v>DIJAMANTSKA</v>
      </c>
      <c r="G503" s="101">
        <v>46</v>
      </c>
      <c r="H503" s="110" t="str">
        <f t="shared" si="15"/>
        <v>PLATINASTA PLUS</v>
      </c>
      <c r="I503" s="55"/>
    </row>
    <row r="504" spans="1:9" ht="30" customHeight="1" thickBot="1" x14ac:dyDescent="0.4">
      <c r="A504" s="51" t="s">
        <v>820</v>
      </c>
      <c r="B504" s="19" t="s">
        <v>21</v>
      </c>
      <c r="C504" s="24">
        <v>4800</v>
      </c>
      <c r="D504" s="3">
        <v>4800</v>
      </c>
      <c r="E504" s="91">
        <v>40</v>
      </c>
      <c r="F504" s="123" t="str">
        <f t="shared" si="16"/>
        <v>PLATINASTA</v>
      </c>
      <c r="G504" s="101">
        <v>40</v>
      </c>
      <c r="H504" s="110" t="str">
        <f t="shared" si="15"/>
        <v>PLATINASTA</v>
      </c>
      <c r="I504" s="55"/>
    </row>
    <row r="505" spans="1:9" ht="30" customHeight="1" thickBot="1" x14ac:dyDescent="0.4">
      <c r="A505" s="51" t="s">
        <v>821</v>
      </c>
      <c r="B505" s="19" t="s">
        <v>64</v>
      </c>
      <c r="C505" s="24">
        <v>4000</v>
      </c>
      <c r="D505" s="3">
        <v>4000</v>
      </c>
      <c r="E505" s="48">
        <v>24</v>
      </c>
      <c r="F505" s="123" t="str">
        <f t="shared" si="16"/>
        <v>PLATINASTA</v>
      </c>
      <c r="G505" s="102" t="s">
        <v>2166</v>
      </c>
      <c r="H505" s="110" t="str">
        <f t="shared" si="15"/>
        <v xml:space="preserve"> </v>
      </c>
      <c r="I505" s="55"/>
    </row>
    <row r="506" spans="1:9" ht="30" customHeight="1" thickBot="1" x14ac:dyDescent="0.4">
      <c r="A506" s="51" t="s">
        <v>822</v>
      </c>
      <c r="B506" s="19" t="s">
        <v>72</v>
      </c>
      <c r="C506" s="24">
        <v>3000</v>
      </c>
      <c r="D506" s="3">
        <v>3000</v>
      </c>
      <c r="E506" s="48">
        <v>60</v>
      </c>
      <c r="F506" s="123" t="str">
        <f t="shared" si="16"/>
        <v>DIJAMANTSKA</v>
      </c>
      <c r="G506" s="102" t="s">
        <v>2166</v>
      </c>
      <c r="H506" s="110" t="str">
        <f t="shared" si="15"/>
        <v xml:space="preserve"> </v>
      </c>
      <c r="I506" s="55"/>
    </row>
    <row r="507" spans="1:9" ht="30" customHeight="1" thickBot="1" x14ac:dyDescent="0.4">
      <c r="A507" s="51" t="s">
        <v>823</v>
      </c>
      <c r="B507" s="19" t="s">
        <v>72</v>
      </c>
      <c r="C507" s="24">
        <v>6000</v>
      </c>
      <c r="D507" s="3">
        <v>6000</v>
      </c>
      <c r="E507" s="48">
        <v>92</v>
      </c>
      <c r="F507" s="123" t="str">
        <f t="shared" si="16"/>
        <v>DIJAMANTSKA</v>
      </c>
      <c r="G507" s="102" t="s">
        <v>2166</v>
      </c>
      <c r="H507" s="110" t="str">
        <f t="shared" si="15"/>
        <v xml:space="preserve"> </v>
      </c>
      <c r="I507" s="55"/>
    </row>
    <row r="508" spans="1:9" ht="30" customHeight="1" thickBot="1" x14ac:dyDescent="0.4">
      <c r="A508" s="51" t="s">
        <v>826</v>
      </c>
      <c r="B508" s="19" t="s">
        <v>280</v>
      </c>
      <c r="C508" s="24">
        <v>1200</v>
      </c>
      <c r="D508" s="3">
        <v>1200</v>
      </c>
      <c r="E508" s="10" t="s">
        <v>1559</v>
      </c>
      <c r="F508" s="123" t="str">
        <f t="shared" si="16"/>
        <v xml:space="preserve"> </v>
      </c>
      <c r="G508" s="102" t="s">
        <v>2166</v>
      </c>
      <c r="H508" s="110" t="str">
        <f t="shared" si="15"/>
        <v xml:space="preserve"> </v>
      </c>
      <c r="I508" s="55" t="s">
        <v>1573</v>
      </c>
    </row>
    <row r="509" spans="1:9" ht="30" customHeight="1" thickBot="1" x14ac:dyDescent="0.4">
      <c r="A509" s="51" t="s">
        <v>827</v>
      </c>
      <c r="B509" s="19" t="s">
        <v>1</v>
      </c>
      <c r="C509" s="24">
        <v>5000</v>
      </c>
      <c r="D509" s="3">
        <v>5000</v>
      </c>
      <c r="E509" s="48">
        <v>30</v>
      </c>
      <c r="F509" s="123" t="str">
        <f t="shared" si="16"/>
        <v>PLATINASTA</v>
      </c>
      <c r="G509" s="102" t="s">
        <v>2166</v>
      </c>
      <c r="H509" s="110" t="str">
        <f t="shared" si="15"/>
        <v xml:space="preserve"> </v>
      </c>
      <c r="I509" s="55"/>
    </row>
    <row r="510" spans="1:9" ht="30" customHeight="1" thickBot="1" x14ac:dyDescent="0.4">
      <c r="A510" s="51" t="s">
        <v>829</v>
      </c>
      <c r="B510" s="19" t="s">
        <v>830</v>
      </c>
      <c r="C510" s="24">
        <v>11869.52</v>
      </c>
      <c r="D510" s="3">
        <v>11869.52</v>
      </c>
      <c r="E510" s="10" t="s">
        <v>1558</v>
      </c>
      <c r="F510" s="123" t="str">
        <f t="shared" si="16"/>
        <v xml:space="preserve"> </v>
      </c>
      <c r="G510" s="102" t="s">
        <v>2166</v>
      </c>
      <c r="H510" s="110" t="str">
        <f t="shared" si="15"/>
        <v xml:space="preserve"> </v>
      </c>
      <c r="I510" s="59"/>
    </row>
    <row r="511" spans="1:9" ht="30" customHeight="1" thickBot="1" x14ac:dyDescent="0.4">
      <c r="A511" s="51" t="s">
        <v>831</v>
      </c>
      <c r="B511" s="19" t="s">
        <v>6</v>
      </c>
      <c r="C511" s="24">
        <v>5800</v>
      </c>
      <c r="D511" s="3">
        <v>1200</v>
      </c>
      <c r="E511" s="91">
        <v>28</v>
      </c>
      <c r="F511" s="123" t="str">
        <f t="shared" si="16"/>
        <v>DIJAMANTSKA</v>
      </c>
      <c r="G511" s="101">
        <v>28</v>
      </c>
      <c r="H511" s="110" t="str">
        <f t="shared" si="15"/>
        <v>PLATINASTA</v>
      </c>
      <c r="I511" s="55"/>
    </row>
    <row r="512" spans="1:9" ht="30" customHeight="1" thickBot="1" x14ac:dyDescent="0.4">
      <c r="A512" s="51" t="s">
        <v>1574</v>
      </c>
      <c r="B512" s="19" t="s">
        <v>99</v>
      </c>
      <c r="C512" s="24">
        <v>2500</v>
      </c>
      <c r="D512" s="3">
        <v>2500</v>
      </c>
      <c r="E512" s="48">
        <v>10</v>
      </c>
      <c r="F512" s="123" t="str">
        <f t="shared" si="16"/>
        <v>PLATINASTA</v>
      </c>
      <c r="G512" s="102" t="s">
        <v>2166</v>
      </c>
      <c r="H512" s="110" t="str">
        <f t="shared" si="15"/>
        <v xml:space="preserve"> </v>
      </c>
      <c r="I512" s="55"/>
    </row>
    <row r="513" spans="1:9" ht="30" customHeight="1" thickBot="1" x14ac:dyDescent="0.4">
      <c r="A513" s="51" t="s">
        <v>833</v>
      </c>
      <c r="B513" s="19" t="s">
        <v>358</v>
      </c>
      <c r="C513" s="24">
        <v>3000</v>
      </c>
      <c r="D513" s="3">
        <v>3000</v>
      </c>
      <c r="E513" s="48">
        <v>80</v>
      </c>
      <c r="F513" s="123" t="str">
        <f t="shared" si="16"/>
        <v>DIJAMANTSKA</v>
      </c>
      <c r="G513" s="102" t="s">
        <v>2166</v>
      </c>
      <c r="H513" s="110" t="str">
        <f t="shared" si="15"/>
        <v xml:space="preserve"> </v>
      </c>
      <c r="I513" s="55"/>
    </row>
    <row r="514" spans="1:9" ht="30" customHeight="1" thickBot="1" x14ac:dyDescent="0.4">
      <c r="A514" s="51" t="s">
        <v>834</v>
      </c>
      <c r="B514" s="19" t="s">
        <v>32</v>
      </c>
      <c r="C514" s="24">
        <v>2000</v>
      </c>
      <c r="D514" s="3">
        <v>2000</v>
      </c>
      <c r="E514" s="48">
        <v>6</v>
      </c>
      <c r="F514" s="123" t="str">
        <f t="shared" si="16"/>
        <v>PLATINASTA</v>
      </c>
      <c r="G514" s="102" t="s">
        <v>2166</v>
      </c>
      <c r="H514" s="110" t="str">
        <f t="shared" ref="H514:H577" si="17">IFERROR(IF(OR((D514-6000)/E514&gt;=120,(C514-6000)/G514&gt;=120),"PLATINASTA PLUS",IF(AND((C514/G514&gt;=120),C514&lt;(G514*120+6000)),"PLATINASTA","DIJAMANTSKA"))," ")</f>
        <v xml:space="preserve"> </v>
      </c>
      <c r="I514" s="55"/>
    </row>
    <row r="515" spans="1:9" ht="30" customHeight="1" thickBot="1" x14ac:dyDescent="0.4">
      <c r="A515" s="51" t="s">
        <v>835</v>
      </c>
      <c r="B515" s="19" t="s">
        <v>251</v>
      </c>
      <c r="C515" s="24">
        <v>5000</v>
      </c>
      <c r="D515" s="3">
        <v>5000</v>
      </c>
      <c r="E515" s="48">
        <v>75</v>
      </c>
      <c r="F515" s="123" t="str">
        <f t="shared" si="16"/>
        <v>DIJAMANTSKA</v>
      </c>
      <c r="G515" s="102" t="s">
        <v>2166</v>
      </c>
      <c r="H515" s="110" t="str">
        <f t="shared" si="17"/>
        <v xml:space="preserve"> </v>
      </c>
      <c r="I515" s="55"/>
    </row>
    <row r="516" spans="1:9" ht="30" customHeight="1" thickBot="1" x14ac:dyDescent="0.4">
      <c r="A516" s="51" t="s">
        <v>837</v>
      </c>
      <c r="B516" s="19" t="s">
        <v>247</v>
      </c>
      <c r="C516" s="24">
        <v>5000</v>
      </c>
      <c r="D516" s="3">
        <v>5000</v>
      </c>
      <c r="E516" s="48">
        <v>96</v>
      </c>
      <c r="F516" s="123" t="str">
        <f t="shared" si="16"/>
        <v>DIJAMANTSKA</v>
      </c>
      <c r="G516" s="102" t="s">
        <v>2166</v>
      </c>
      <c r="H516" s="110" t="str">
        <f t="shared" si="17"/>
        <v xml:space="preserve"> </v>
      </c>
      <c r="I516" s="55"/>
    </row>
    <row r="517" spans="1:9" ht="30" customHeight="1" thickBot="1" x14ac:dyDescent="0.4">
      <c r="A517" s="51" t="s">
        <v>838</v>
      </c>
      <c r="B517" s="19" t="s">
        <v>95</v>
      </c>
      <c r="C517" s="24">
        <v>2000</v>
      </c>
      <c r="D517" s="3">
        <v>2000</v>
      </c>
      <c r="E517" s="48">
        <v>65</v>
      </c>
      <c r="F517" s="123" t="str">
        <f t="shared" si="16"/>
        <v>DIJAMANTSKA</v>
      </c>
      <c r="G517" s="102" t="s">
        <v>2166</v>
      </c>
      <c r="H517" s="110" t="str">
        <f t="shared" si="17"/>
        <v xml:space="preserve"> </v>
      </c>
      <c r="I517" s="55"/>
    </row>
    <row r="518" spans="1:9" ht="30" customHeight="1" thickBot="1" x14ac:dyDescent="0.4">
      <c r="A518" s="51" t="s">
        <v>839</v>
      </c>
      <c r="B518" s="19" t="s">
        <v>2</v>
      </c>
      <c r="C518" s="24">
        <v>5000</v>
      </c>
      <c r="D518" s="3">
        <v>5000</v>
      </c>
      <c r="E518" s="48">
        <v>39</v>
      </c>
      <c r="F518" s="123" t="str">
        <f t="shared" si="16"/>
        <v>PLATINASTA</v>
      </c>
      <c r="G518" s="102" t="s">
        <v>2166</v>
      </c>
      <c r="H518" s="110" t="str">
        <f t="shared" si="17"/>
        <v xml:space="preserve"> </v>
      </c>
      <c r="I518" s="55"/>
    </row>
    <row r="519" spans="1:9" ht="30" customHeight="1" thickBot="1" x14ac:dyDescent="0.4">
      <c r="A519" s="51" t="s">
        <v>841</v>
      </c>
      <c r="B519" s="19" t="s">
        <v>262</v>
      </c>
      <c r="C519" s="24">
        <v>4000</v>
      </c>
      <c r="D519" s="3">
        <v>4000</v>
      </c>
      <c r="E519" s="48">
        <v>32</v>
      </c>
      <c r="F519" s="123" t="str">
        <f t="shared" si="16"/>
        <v>PLATINASTA</v>
      </c>
      <c r="G519" s="102" t="s">
        <v>2166</v>
      </c>
      <c r="H519" s="110" t="str">
        <f t="shared" si="17"/>
        <v xml:space="preserve"> </v>
      </c>
      <c r="I519" s="55"/>
    </row>
    <row r="520" spans="1:9" ht="30" customHeight="1" thickBot="1" x14ac:dyDescent="0.4">
      <c r="A520" s="51" t="s">
        <v>842</v>
      </c>
      <c r="B520" s="19" t="s">
        <v>712</v>
      </c>
      <c r="C520" s="24">
        <v>6000</v>
      </c>
      <c r="D520" s="3">
        <v>6000</v>
      </c>
      <c r="E520" s="48">
        <v>50</v>
      </c>
      <c r="F520" s="123" t="str">
        <f t="shared" si="16"/>
        <v>PLATINASTA</v>
      </c>
      <c r="G520" s="102" t="s">
        <v>2166</v>
      </c>
      <c r="H520" s="110" t="str">
        <f t="shared" si="17"/>
        <v xml:space="preserve"> </v>
      </c>
      <c r="I520" s="55"/>
    </row>
    <row r="521" spans="1:9" ht="30" customHeight="1" thickBot="1" x14ac:dyDescent="0.4">
      <c r="A521" s="51" t="s">
        <v>843</v>
      </c>
      <c r="B521" s="19" t="s">
        <v>26</v>
      </c>
      <c r="C521" s="24">
        <v>1000</v>
      </c>
      <c r="D521" s="3">
        <v>1000</v>
      </c>
      <c r="E521" s="48">
        <v>40</v>
      </c>
      <c r="F521" s="123" t="str">
        <f t="shared" si="16"/>
        <v>DIJAMANTSKA</v>
      </c>
      <c r="G521" s="102" t="s">
        <v>2166</v>
      </c>
      <c r="H521" s="110" t="str">
        <f t="shared" si="17"/>
        <v xml:space="preserve"> </v>
      </c>
      <c r="I521" s="55"/>
    </row>
    <row r="522" spans="1:9" ht="30" customHeight="1" thickBot="1" x14ac:dyDescent="0.4">
      <c r="A522" s="51" t="s">
        <v>845</v>
      </c>
      <c r="B522" s="31" t="s">
        <v>6</v>
      </c>
      <c r="C522" s="24">
        <v>2500</v>
      </c>
      <c r="D522" s="3">
        <v>2500</v>
      </c>
      <c r="E522" s="10">
        <v>42</v>
      </c>
      <c r="F522" s="123" t="str">
        <f t="shared" si="16"/>
        <v>DIJAMANTSKA</v>
      </c>
      <c r="G522" s="102" t="s">
        <v>2166</v>
      </c>
      <c r="H522" s="110" t="str">
        <f t="shared" si="17"/>
        <v xml:space="preserve"> </v>
      </c>
      <c r="I522" s="55"/>
    </row>
    <row r="523" spans="1:9" ht="30" customHeight="1" thickBot="1" x14ac:dyDescent="0.4">
      <c r="A523" s="51" t="s">
        <v>846</v>
      </c>
      <c r="B523" s="19" t="s">
        <v>847</v>
      </c>
      <c r="C523" s="24">
        <v>5000</v>
      </c>
      <c r="D523" s="3">
        <v>5000</v>
      </c>
      <c r="E523" s="48">
        <v>132</v>
      </c>
      <c r="F523" s="123" t="str">
        <f t="shared" ref="F523:F586" si="18">IFERROR(IF(D523/E523&gt;=120,"PLATINASTA","DIJAMANTSKA")," ")</f>
        <v>DIJAMANTSKA</v>
      </c>
      <c r="G523" s="102" t="s">
        <v>2166</v>
      </c>
      <c r="H523" s="110" t="str">
        <f t="shared" si="17"/>
        <v xml:space="preserve"> </v>
      </c>
      <c r="I523" s="55"/>
    </row>
    <row r="524" spans="1:9" ht="30" customHeight="1" thickBot="1" x14ac:dyDescent="0.4">
      <c r="A524" s="51" t="s">
        <v>848</v>
      </c>
      <c r="B524" s="19" t="s">
        <v>27</v>
      </c>
      <c r="C524" s="24">
        <v>3000</v>
      </c>
      <c r="D524" s="3">
        <v>3000</v>
      </c>
      <c r="E524" s="48">
        <v>65</v>
      </c>
      <c r="F524" s="123" t="str">
        <f t="shared" si="18"/>
        <v>DIJAMANTSKA</v>
      </c>
      <c r="G524" s="102" t="s">
        <v>2166</v>
      </c>
      <c r="H524" s="110" t="str">
        <f t="shared" si="17"/>
        <v xml:space="preserve"> </v>
      </c>
      <c r="I524" s="55"/>
    </row>
    <row r="525" spans="1:9" ht="30" customHeight="1" thickBot="1" x14ac:dyDescent="0.4">
      <c r="A525" s="51" t="s">
        <v>849</v>
      </c>
      <c r="B525" s="19" t="s">
        <v>247</v>
      </c>
      <c r="C525" s="24">
        <v>6000</v>
      </c>
      <c r="D525" s="3">
        <v>6000</v>
      </c>
      <c r="E525" s="48">
        <v>100</v>
      </c>
      <c r="F525" s="123" t="str">
        <f t="shared" si="18"/>
        <v>DIJAMANTSKA</v>
      </c>
      <c r="G525" s="102" t="s">
        <v>2166</v>
      </c>
      <c r="H525" s="110" t="str">
        <f t="shared" si="17"/>
        <v xml:space="preserve"> </v>
      </c>
      <c r="I525" s="55"/>
    </row>
    <row r="526" spans="1:9" ht="30" customHeight="1" thickBot="1" x14ac:dyDescent="0.4">
      <c r="A526" s="51" t="s">
        <v>850</v>
      </c>
      <c r="B526" s="19" t="s">
        <v>851</v>
      </c>
      <c r="C526" s="24">
        <v>10000</v>
      </c>
      <c r="D526" s="3">
        <v>10000</v>
      </c>
      <c r="E526" s="10" t="s">
        <v>1558</v>
      </c>
      <c r="F526" s="123" t="str">
        <f t="shared" si="18"/>
        <v xml:space="preserve"> </v>
      </c>
      <c r="G526" s="102" t="s">
        <v>2166</v>
      </c>
      <c r="H526" s="110" t="str">
        <f t="shared" si="17"/>
        <v xml:space="preserve"> </v>
      </c>
      <c r="I526" s="59"/>
    </row>
    <row r="527" spans="1:9" ht="30" customHeight="1" thickBot="1" x14ac:dyDescent="0.4">
      <c r="A527" s="51" t="s">
        <v>852</v>
      </c>
      <c r="B527" s="28" t="s">
        <v>853</v>
      </c>
      <c r="C527" s="24">
        <v>25000</v>
      </c>
      <c r="D527" s="3">
        <v>20000</v>
      </c>
      <c r="E527" s="91">
        <v>195</v>
      </c>
      <c r="F527" s="123" t="str">
        <f t="shared" si="18"/>
        <v>DIJAMANTSKA</v>
      </c>
      <c r="G527" s="101">
        <v>190</v>
      </c>
      <c r="H527" s="110" t="str">
        <f t="shared" si="17"/>
        <v>PLATINASTA</v>
      </c>
      <c r="I527" s="55"/>
    </row>
    <row r="528" spans="1:9" ht="30" customHeight="1" thickBot="1" x14ac:dyDescent="0.4">
      <c r="A528" s="51" t="s">
        <v>855</v>
      </c>
      <c r="B528" s="28" t="s">
        <v>8</v>
      </c>
      <c r="C528" s="24">
        <v>5000</v>
      </c>
      <c r="D528" s="3">
        <v>5000</v>
      </c>
      <c r="E528" s="91">
        <v>69</v>
      </c>
      <c r="F528" s="123" t="str">
        <f t="shared" si="18"/>
        <v>DIJAMANTSKA</v>
      </c>
      <c r="G528" s="91">
        <v>69</v>
      </c>
      <c r="H528" s="110" t="str">
        <f t="shared" si="17"/>
        <v>DIJAMANTSKA</v>
      </c>
      <c r="I528" s="55"/>
    </row>
    <row r="529" spans="1:9" ht="30" customHeight="1" thickBot="1" x14ac:dyDescent="0.4">
      <c r="A529" s="51" t="s">
        <v>856</v>
      </c>
      <c r="B529" s="28" t="s">
        <v>6</v>
      </c>
      <c r="C529" s="24">
        <v>5000</v>
      </c>
      <c r="D529" s="3">
        <v>5000</v>
      </c>
      <c r="E529" s="48">
        <v>501</v>
      </c>
      <c r="F529" s="123" t="str">
        <f t="shared" si="18"/>
        <v>DIJAMANTSKA</v>
      </c>
      <c r="G529" s="102" t="s">
        <v>2166</v>
      </c>
      <c r="H529" s="110" t="str">
        <f t="shared" si="17"/>
        <v xml:space="preserve"> </v>
      </c>
      <c r="I529" s="55"/>
    </row>
    <row r="530" spans="1:9" ht="30" customHeight="1" thickBot="1" x14ac:dyDescent="0.4">
      <c r="A530" s="51" t="s">
        <v>857</v>
      </c>
      <c r="B530" s="28" t="s">
        <v>301</v>
      </c>
      <c r="C530" s="24">
        <v>47000</v>
      </c>
      <c r="D530" s="3">
        <v>5000</v>
      </c>
      <c r="E530" s="91">
        <v>80</v>
      </c>
      <c r="F530" s="123" t="str">
        <f t="shared" si="18"/>
        <v>DIJAMANTSKA</v>
      </c>
      <c r="G530" s="101">
        <v>110</v>
      </c>
      <c r="H530" s="110" t="str">
        <f t="shared" si="17"/>
        <v>PLATINASTA PLUS</v>
      </c>
      <c r="I530" s="55"/>
    </row>
    <row r="531" spans="1:9" ht="30" customHeight="1" thickBot="1" x14ac:dyDescent="0.4">
      <c r="A531" s="51" t="s">
        <v>858</v>
      </c>
      <c r="B531" s="28" t="s">
        <v>9</v>
      </c>
      <c r="C531" s="24">
        <v>5000</v>
      </c>
      <c r="D531" s="3">
        <v>5000</v>
      </c>
      <c r="E531" s="48">
        <v>100</v>
      </c>
      <c r="F531" s="123" t="str">
        <f t="shared" si="18"/>
        <v>DIJAMANTSKA</v>
      </c>
      <c r="G531" s="102" t="s">
        <v>2166</v>
      </c>
      <c r="H531" s="110" t="str">
        <f t="shared" si="17"/>
        <v xml:space="preserve"> </v>
      </c>
      <c r="I531" s="55"/>
    </row>
    <row r="532" spans="1:9" ht="30" customHeight="1" thickBot="1" x14ac:dyDescent="0.4">
      <c r="A532" s="51" t="s">
        <v>859</v>
      </c>
      <c r="B532" s="28" t="s">
        <v>301</v>
      </c>
      <c r="C532" s="24">
        <v>3000</v>
      </c>
      <c r="D532" s="3">
        <v>3000</v>
      </c>
      <c r="E532" s="48">
        <v>30</v>
      </c>
      <c r="F532" s="123" t="str">
        <f t="shared" si="18"/>
        <v>DIJAMANTSKA</v>
      </c>
      <c r="G532" s="102" t="s">
        <v>2166</v>
      </c>
      <c r="H532" s="110" t="str">
        <f t="shared" si="17"/>
        <v xml:space="preserve"> </v>
      </c>
      <c r="I532" s="55"/>
    </row>
    <row r="533" spans="1:9" ht="30" customHeight="1" thickBot="1" x14ac:dyDescent="0.4">
      <c r="A533" s="51" t="s">
        <v>860</v>
      </c>
      <c r="B533" s="28" t="s">
        <v>861</v>
      </c>
      <c r="C533" s="24">
        <v>500</v>
      </c>
      <c r="D533" s="3">
        <v>500</v>
      </c>
      <c r="E533" s="10" t="s">
        <v>1584</v>
      </c>
      <c r="F533" s="123" t="str">
        <f t="shared" si="18"/>
        <v xml:space="preserve"> </v>
      </c>
      <c r="G533" s="102" t="s">
        <v>2166</v>
      </c>
      <c r="H533" s="110" t="str">
        <f t="shared" si="17"/>
        <v xml:space="preserve"> </v>
      </c>
      <c r="I533" s="55"/>
    </row>
    <row r="534" spans="1:9" ht="30" customHeight="1" thickBot="1" x14ac:dyDescent="0.4">
      <c r="A534" s="51" t="s">
        <v>862</v>
      </c>
      <c r="B534" s="28" t="s">
        <v>72</v>
      </c>
      <c r="C534" s="24">
        <v>1000</v>
      </c>
      <c r="D534" s="3">
        <v>1000</v>
      </c>
      <c r="E534" s="48">
        <v>60</v>
      </c>
      <c r="F534" s="123" t="str">
        <f t="shared" si="18"/>
        <v>DIJAMANTSKA</v>
      </c>
      <c r="G534" s="102" t="s">
        <v>2166</v>
      </c>
      <c r="H534" s="110" t="str">
        <f t="shared" si="17"/>
        <v xml:space="preserve"> </v>
      </c>
      <c r="I534" s="55"/>
    </row>
    <row r="535" spans="1:9" ht="30" customHeight="1" thickBot="1" x14ac:dyDescent="0.4">
      <c r="A535" s="51" t="s">
        <v>864</v>
      </c>
      <c r="B535" s="28" t="s">
        <v>70</v>
      </c>
      <c r="C535" s="24">
        <v>6000</v>
      </c>
      <c r="D535" s="3">
        <v>6000</v>
      </c>
      <c r="E535" s="48">
        <v>104</v>
      </c>
      <c r="F535" s="123" t="str">
        <f t="shared" si="18"/>
        <v>DIJAMANTSKA</v>
      </c>
      <c r="G535" s="102" t="s">
        <v>2166</v>
      </c>
      <c r="H535" s="110" t="str">
        <f t="shared" si="17"/>
        <v xml:space="preserve"> </v>
      </c>
      <c r="I535" s="55"/>
    </row>
    <row r="536" spans="1:9" ht="30" customHeight="1" thickBot="1" x14ac:dyDescent="0.4">
      <c r="A536" s="51" t="s">
        <v>865</v>
      </c>
      <c r="B536" s="28" t="s">
        <v>219</v>
      </c>
      <c r="C536" s="24">
        <v>2000</v>
      </c>
      <c r="D536" s="3">
        <v>2000</v>
      </c>
      <c r="E536" s="48">
        <v>1</v>
      </c>
      <c r="F536" s="123" t="str">
        <f t="shared" si="18"/>
        <v>PLATINASTA</v>
      </c>
      <c r="G536" s="102" t="s">
        <v>2166</v>
      </c>
      <c r="H536" s="110" t="str">
        <f t="shared" si="17"/>
        <v xml:space="preserve"> </v>
      </c>
      <c r="I536" s="55"/>
    </row>
    <row r="537" spans="1:9" ht="30" customHeight="1" thickBot="1" x14ac:dyDescent="0.4">
      <c r="A537" s="51" t="s">
        <v>866</v>
      </c>
      <c r="B537" s="28" t="s">
        <v>88</v>
      </c>
      <c r="C537" s="24">
        <v>1000</v>
      </c>
      <c r="D537" s="3">
        <v>1000</v>
      </c>
      <c r="E537" s="48">
        <v>20</v>
      </c>
      <c r="F537" s="123" t="str">
        <f t="shared" si="18"/>
        <v>DIJAMANTSKA</v>
      </c>
      <c r="G537" s="102" t="s">
        <v>2166</v>
      </c>
      <c r="H537" s="110" t="str">
        <f t="shared" si="17"/>
        <v xml:space="preserve"> </v>
      </c>
      <c r="I537" s="55"/>
    </row>
    <row r="538" spans="1:9" ht="30" customHeight="1" thickBot="1" x14ac:dyDescent="0.4">
      <c r="A538" s="51" t="s">
        <v>867</v>
      </c>
      <c r="B538" s="28" t="s">
        <v>21</v>
      </c>
      <c r="C538" s="24">
        <v>6000</v>
      </c>
      <c r="D538" s="3">
        <v>6000</v>
      </c>
      <c r="E538" s="48">
        <v>500</v>
      </c>
      <c r="F538" s="123" t="str">
        <f t="shared" si="18"/>
        <v>DIJAMANTSKA</v>
      </c>
      <c r="G538" s="102" t="s">
        <v>2166</v>
      </c>
      <c r="H538" s="110" t="str">
        <f t="shared" si="17"/>
        <v xml:space="preserve"> </v>
      </c>
      <c r="I538" s="55"/>
    </row>
    <row r="539" spans="1:9" ht="30" customHeight="1" thickBot="1" x14ac:dyDescent="0.4">
      <c r="A539" s="51" t="s">
        <v>869</v>
      </c>
      <c r="B539" s="28" t="s">
        <v>344</v>
      </c>
      <c r="C539" s="24">
        <v>6600</v>
      </c>
      <c r="D539" s="3">
        <v>6600</v>
      </c>
      <c r="E539" s="91">
        <v>75</v>
      </c>
      <c r="F539" s="123" t="str">
        <f t="shared" si="18"/>
        <v>DIJAMANTSKA</v>
      </c>
      <c r="G539" s="91">
        <v>75</v>
      </c>
      <c r="H539" s="110" t="str">
        <f t="shared" si="17"/>
        <v>DIJAMANTSKA</v>
      </c>
      <c r="I539" s="55"/>
    </row>
    <row r="540" spans="1:9" ht="30" customHeight="1" thickBot="1" x14ac:dyDescent="0.4">
      <c r="A540" s="51" t="s">
        <v>870</v>
      </c>
      <c r="B540" s="28" t="s">
        <v>31</v>
      </c>
      <c r="C540" s="24">
        <v>4800</v>
      </c>
      <c r="D540" s="3">
        <v>4800</v>
      </c>
      <c r="E540" s="48">
        <v>40</v>
      </c>
      <c r="F540" s="123" t="str">
        <f t="shared" si="18"/>
        <v>PLATINASTA</v>
      </c>
      <c r="G540" s="102" t="s">
        <v>2166</v>
      </c>
      <c r="H540" s="110" t="str">
        <f t="shared" si="17"/>
        <v xml:space="preserve"> </v>
      </c>
      <c r="I540" s="55"/>
    </row>
    <row r="541" spans="1:9" ht="30" customHeight="1" thickBot="1" x14ac:dyDescent="0.4">
      <c r="A541" s="51" t="s">
        <v>873</v>
      </c>
      <c r="B541" s="28" t="s">
        <v>365</v>
      </c>
      <c r="C541" s="24">
        <v>3000</v>
      </c>
      <c r="D541" s="3">
        <v>3000</v>
      </c>
      <c r="E541" s="10" t="s">
        <v>1559</v>
      </c>
      <c r="F541" s="123" t="str">
        <f t="shared" si="18"/>
        <v xml:space="preserve"> </v>
      </c>
      <c r="G541" s="102" t="s">
        <v>2166</v>
      </c>
      <c r="H541" s="110" t="str">
        <f t="shared" si="17"/>
        <v xml:space="preserve"> </v>
      </c>
      <c r="I541" s="58" t="s">
        <v>1575</v>
      </c>
    </row>
    <row r="542" spans="1:9" ht="30" customHeight="1" thickBot="1" x14ac:dyDescent="0.4">
      <c r="A542" s="51" t="s">
        <v>874</v>
      </c>
      <c r="B542" s="28" t="s">
        <v>1</v>
      </c>
      <c r="C542" s="24">
        <v>6000</v>
      </c>
      <c r="D542" s="3">
        <v>6000</v>
      </c>
      <c r="E542" s="48">
        <v>49</v>
      </c>
      <c r="F542" s="123" t="str">
        <f t="shared" si="18"/>
        <v>PLATINASTA</v>
      </c>
      <c r="G542" s="102" t="s">
        <v>2166</v>
      </c>
      <c r="H542" s="110" t="str">
        <f t="shared" si="17"/>
        <v xml:space="preserve"> </v>
      </c>
      <c r="I542" s="55"/>
    </row>
    <row r="543" spans="1:9" ht="30" customHeight="1" thickBot="1" x14ac:dyDescent="0.4">
      <c r="A543" s="51" t="s">
        <v>875</v>
      </c>
      <c r="B543" s="28" t="s">
        <v>1</v>
      </c>
      <c r="C543" s="24">
        <v>3600</v>
      </c>
      <c r="D543" s="3">
        <v>3600</v>
      </c>
      <c r="E543" s="91">
        <v>30</v>
      </c>
      <c r="F543" s="123" t="str">
        <f t="shared" si="18"/>
        <v>PLATINASTA</v>
      </c>
      <c r="G543" s="101">
        <v>30</v>
      </c>
      <c r="H543" s="110" t="str">
        <f t="shared" si="17"/>
        <v>PLATINASTA</v>
      </c>
      <c r="I543" s="55"/>
    </row>
    <row r="544" spans="1:9" ht="30" customHeight="1" thickBot="1" x14ac:dyDescent="0.4">
      <c r="A544" s="51" t="s">
        <v>876</v>
      </c>
      <c r="B544" s="28" t="s">
        <v>138</v>
      </c>
      <c r="C544" s="24">
        <v>3000</v>
      </c>
      <c r="D544" s="3">
        <v>3000</v>
      </c>
      <c r="E544" s="48">
        <v>60</v>
      </c>
      <c r="F544" s="123" t="str">
        <f t="shared" si="18"/>
        <v>DIJAMANTSKA</v>
      </c>
      <c r="G544" s="102" t="s">
        <v>2166</v>
      </c>
      <c r="H544" s="110" t="str">
        <f t="shared" si="17"/>
        <v xml:space="preserve"> </v>
      </c>
      <c r="I544" s="55"/>
    </row>
    <row r="545" spans="1:9" ht="30" customHeight="1" thickBot="1" x14ac:dyDescent="0.4">
      <c r="A545" s="51" t="s">
        <v>877</v>
      </c>
      <c r="B545" s="28" t="s">
        <v>878</v>
      </c>
      <c r="C545" s="24">
        <v>3000</v>
      </c>
      <c r="D545" s="3">
        <v>3000</v>
      </c>
      <c r="E545" s="10" t="s">
        <v>1584</v>
      </c>
      <c r="F545" s="123" t="str">
        <f t="shared" si="18"/>
        <v xml:space="preserve"> </v>
      </c>
      <c r="G545" s="102" t="s">
        <v>2166</v>
      </c>
      <c r="H545" s="110" t="str">
        <f t="shared" si="17"/>
        <v xml:space="preserve"> </v>
      </c>
      <c r="I545" s="55"/>
    </row>
    <row r="546" spans="1:9" ht="30" customHeight="1" thickBot="1" x14ac:dyDescent="0.4">
      <c r="A546" s="51" t="s">
        <v>374</v>
      </c>
      <c r="B546" s="28" t="s">
        <v>32</v>
      </c>
      <c r="C546" s="24">
        <v>4000</v>
      </c>
      <c r="D546" s="3">
        <v>2000</v>
      </c>
      <c r="E546" s="48">
        <v>60</v>
      </c>
      <c r="F546" s="123" t="str">
        <f t="shared" si="18"/>
        <v>DIJAMANTSKA</v>
      </c>
      <c r="G546" s="102" t="s">
        <v>2166</v>
      </c>
      <c r="H546" s="110" t="str">
        <f t="shared" si="17"/>
        <v xml:space="preserve"> </v>
      </c>
      <c r="I546" s="55"/>
    </row>
    <row r="547" spans="1:9" ht="30" customHeight="1" thickBot="1" x14ac:dyDescent="0.4">
      <c r="A547" s="51" t="s">
        <v>882</v>
      </c>
      <c r="B547" s="19" t="s">
        <v>26</v>
      </c>
      <c r="C547" s="24">
        <v>5000</v>
      </c>
      <c r="D547" s="3">
        <v>5000</v>
      </c>
      <c r="E547" s="10" t="s">
        <v>1563</v>
      </c>
      <c r="F547" s="123" t="str">
        <f t="shared" si="18"/>
        <v xml:space="preserve"> </v>
      </c>
      <c r="G547" s="102" t="s">
        <v>2166</v>
      </c>
      <c r="H547" s="110" t="str">
        <f t="shared" si="17"/>
        <v xml:space="preserve"> </v>
      </c>
      <c r="I547" s="55"/>
    </row>
    <row r="548" spans="1:9" ht="30" customHeight="1" thickBot="1" x14ac:dyDescent="0.4">
      <c r="A548" s="51" t="s">
        <v>884</v>
      </c>
      <c r="B548" s="28" t="s">
        <v>8</v>
      </c>
      <c r="C548" s="24">
        <v>4000</v>
      </c>
      <c r="D548" s="3">
        <v>4000</v>
      </c>
      <c r="E548" s="48">
        <v>71</v>
      </c>
      <c r="F548" s="123" t="str">
        <f t="shared" si="18"/>
        <v>DIJAMANTSKA</v>
      </c>
      <c r="G548" s="102" t="s">
        <v>2166</v>
      </c>
      <c r="H548" s="110" t="str">
        <f t="shared" si="17"/>
        <v xml:space="preserve"> </v>
      </c>
      <c r="I548" s="55"/>
    </row>
    <row r="549" spans="1:9" ht="30" customHeight="1" thickBot="1" x14ac:dyDescent="0.4">
      <c r="A549" s="51" t="s">
        <v>403</v>
      </c>
      <c r="B549" s="28" t="s">
        <v>885</v>
      </c>
      <c r="C549" s="24">
        <v>20000</v>
      </c>
      <c r="D549" s="3">
        <v>20000</v>
      </c>
      <c r="E549" s="10" t="s">
        <v>1558</v>
      </c>
      <c r="F549" s="123" t="str">
        <f t="shared" si="18"/>
        <v xml:space="preserve"> </v>
      </c>
      <c r="G549" s="102" t="s">
        <v>2166</v>
      </c>
      <c r="H549" s="110" t="str">
        <f t="shared" si="17"/>
        <v xml:space="preserve"> </v>
      </c>
      <c r="I549" s="59"/>
    </row>
    <row r="550" spans="1:9" ht="30" customHeight="1" thickBot="1" x14ac:dyDescent="0.4">
      <c r="A550" s="51" t="s">
        <v>887</v>
      </c>
      <c r="B550" s="28" t="s">
        <v>95</v>
      </c>
      <c r="C550" s="24">
        <v>1000</v>
      </c>
      <c r="D550" s="3">
        <v>1000</v>
      </c>
      <c r="E550" s="10" t="s">
        <v>1559</v>
      </c>
      <c r="F550" s="123" t="str">
        <f t="shared" si="18"/>
        <v xml:space="preserve"> </v>
      </c>
      <c r="G550" s="102" t="s">
        <v>2166</v>
      </c>
      <c r="H550" s="110" t="str">
        <f t="shared" si="17"/>
        <v xml:space="preserve"> </v>
      </c>
      <c r="I550" s="55" t="s">
        <v>1576</v>
      </c>
    </row>
    <row r="551" spans="1:9" ht="30" customHeight="1" thickBot="1" x14ac:dyDescent="0.4">
      <c r="A551" s="51" t="s">
        <v>890</v>
      </c>
      <c r="B551" s="21" t="s">
        <v>28</v>
      </c>
      <c r="C551" s="24">
        <v>1200</v>
      </c>
      <c r="D551" s="3">
        <v>1200</v>
      </c>
      <c r="E551" s="48">
        <v>34</v>
      </c>
      <c r="F551" s="123" t="str">
        <f t="shared" si="18"/>
        <v>DIJAMANTSKA</v>
      </c>
      <c r="G551" s="102" t="s">
        <v>2166</v>
      </c>
      <c r="H551" s="110" t="str">
        <f t="shared" si="17"/>
        <v xml:space="preserve"> </v>
      </c>
      <c r="I551" s="55"/>
    </row>
    <row r="552" spans="1:9" ht="30" customHeight="1" thickBot="1" x14ac:dyDescent="0.4">
      <c r="A552" s="51" t="s">
        <v>891</v>
      </c>
      <c r="B552" s="28" t="s">
        <v>32</v>
      </c>
      <c r="C552" s="24">
        <v>1000</v>
      </c>
      <c r="D552" s="3">
        <v>1000</v>
      </c>
      <c r="E552" s="48">
        <v>75</v>
      </c>
      <c r="F552" s="123" t="str">
        <f t="shared" si="18"/>
        <v>DIJAMANTSKA</v>
      </c>
      <c r="G552" s="102" t="s">
        <v>2166</v>
      </c>
      <c r="H552" s="110" t="str">
        <f t="shared" si="17"/>
        <v xml:space="preserve"> </v>
      </c>
      <c r="I552" s="55"/>
    </row>
    <row r="553" spans="1:9" ht="30" customHeight="1" thickBot="1" x14ac:dyDescent="0.4">
      <c r="A553" s="51" t="s">
        <v>893</v>
      </c>
      <c r="B553" s="28" t="s">
        <v>894</v>
      </c>
      <c r="C553" s="24">
        <v>6000</v>
      </c>
      <c r="D553" s="3">
        <v>6000</v>
      </c>
      <c r="E553" s="10" t="s">
        <v>1584</v>
      </c>
      <c r="F553" s="123" t="str">
        <f t="shared" si="18"/>
        <v xml:space="preserve"> </v>
      </c>
      <c r="G553" s="102" t="s">
        <v>2166</v>
      </c>
      <c r="H553" s="110" t="str">
        <f t="shared" si="17"/>
        <v xml:space="preserve"> </v>
      </c>
      <c r="I553" s="55"/>
    </row>
    <row r="554" spans="1:9" ht="30" customHeight="1" thickBot="1" x14ac:dyDescent="0.4">
      <c r="A554" s="51" t="s">
        <v>895</v>
      </c>
      <c r="B554" s="22" t="s">
        <v>170</v>
      </c>
      <c r="C554" s="24">
        <v>21</v>
      </c>
      <c r="D554" s="3">
        <v>21</v>
      </c>
      <c r="E554" s="48">
        <v>25</v>
      </c>
      <c r="F554" s="123" t="str">
        <f t="shared" si="18"/>
        <v>DIJAMANTSKA</v>
      </c>
      <c r="G554" s="102" t="s">
        <v>2166</v>
      </c>
      <c r="H554" s="110" t="str">
        <f t="shared" si="17"/>
        <v xml:space="preserve"> </v>
      </c>
      <c r="I554" s="55"/>
    </row>
    <row r="555" spans="1:9" ht="30" customHeight="1" thickBot="1" x14ac:dyDescent="0.4">
      <c r="A555" s="51" t="s">
        <v>896</v>
      </c>
      <c r="B555" s="28" t="s">
        <v>34</v>
      </c>
      <c r="C555" s="24">
        <v>8000</v>
      </c>
      <c r="D555" s="3">
        <v>6000</v>
      </c>
      <c r="E555" s="10" t="s">
        <v>1584</v>
      </c>
      <c r="F555" s="123" t="str">
        <f t="shared" si="18"/>
        <v xml:space="preserve"> </v>
      </c>
      <c r="G555" s="102" t="s">
        <v>2166</v>
      </c>
      <c r="H555" s="110" t="str">
        <f t="shared" si="17"/>
        <v xml:space="preserve"> </v>
      </c>
      <c r="I555" s="55"/>
    </row>
    <row r="556" spans="1:9" ht="30" customHeight="1" thickBot="1" x14ac:dyDescent="0.4">
      <c r="A556" s="51" t="s">
        <v>233</v>
      </c>
      <c r="B556" s="28" t="s">
        <v>897</v>
      </c>
      <c r="C556" s="24">
        <v>12000</v>
      </c>
      <c r="D556" s="3">
        <v>12000</v>
      </c>
      <c r="E556" s="10" t="s">
        <v>1558</v>
      </c>
      <c r="F556" s="123" t="str">
        <f t="shared" si="18"/>
        <v xml:space="preserve"> </v>
      </c>
      <c r="G556" s="102" t="s">
        <v>2166</v>
      </c>
      <c r="H556" s="110" t="str">
        <f t="shared" si="17"/>
        <v xml:space="preserve"> </v>
      </c>
      <c r="I556" s="59"/>
    </row>
    <row r="557" spans="1:9" ht="30" customHeight="1" thickBot="1" x14ac:dyDescent="0.4">
      <c r="A557" s="51" t="s">
        <v>898</v>
      </c>
      <c r="B557" s="28" t="s">
        <v>32</v>
      </c>
      <c r="C557" s="24">
        <v>2000</v>
      </c>
      <c r="D557" s="3">
        <v>2000</v>
      </c>
      <c r="E557" s="48">
        <v>44</v>
      </c>
      <c r="F557" s="123" t="str">
        <f t="shared" si="18"/>
        <v>DIJAMANTSKA</v>
      </c>
      <c r="G557" s="102" t="s">
        <v>2166</v>
      </c>
      <c r="H557" s="110" t="str">
        <f t="shared" si="17"/>
        <v xml:space="preserve"> </v>
      </c>
      <c r="I557" s="55"/>
    </row>
    <row r="558" spans="1:9" ht="30" customHeight="1" thickBot="1" x14ac:dyDescent="0.4">
      <c r="A558" s="51" t="s">
        <v>899</v>
      </c>
      <c r="B558" s="28" t="s">
        <v>900</v>
      </c>
      <c r="C558" s="24">
        <v>5000</v>
      </c>
      <c r="D558" s="3">
        <v>5000</v>
      </c>
      <c r="E558" s="48">
        <v>40</v>
      </c>
      <c r="F558" s="123" t="str">
        <f t="shared" si="18"/>
        <v>PLATINASTA</v>
      </c>
      <c r="G558" s="102" t="s">
        <v>2166</v>
      </c>
      <c r="H558" s="110" t="str">
        <f t="shared" si="17"/>
        <v xml:space="preserve"> </v>
      </c>
      <c r="I558" s="55"/>
    </row>
    <row r="559" spans="1:9" ht="30" customHeight="1" thickBot="1" x14ac:dyDescent="0.4">
      <c r="A559" s="51" t="s">
        <v>901</v>
      </c>
      <c r="B559" s="28" t="s">
        <v>541</v>
      </c>
      <c r="C559" s="24">
        <v>2000</v>
      </c>
      <c r="D559" s="3">
        <v>2000</v>
      </c>
      <c r="E559" s="48">
        <v>5</v>
      </c>
      <c r="F559" s="123" t="str">
        <f t="shared" si="18"/>
        <v>PLATINASTA</v>
      </c>
      <c r="G559" s="102" t="s">
        <v>2166</v>
      </c>
      <c r="H559" s="110" t="str">
        <f t="shared" si="17"/>
        <v xml:space="preserve"> </v>
      </c>
      <c r="I559" s="55"/>
    </row>
    <row r="560" spans="1:9" ht="30" customHeight="1" thickBot="1" x14ac:dyDescent="0.4">
      <c r="A560" s="51" t="s">
        <v>903</v>
      </c>
      <c r="B560" s="22" t="s">
        <v>12</v>
      </c>
      <c r="C560" s="24">
        <v>5000</v>
      </c>
      <c r="D560" s="3">
        <v>5000</v>
      </c>
      <c r="E560" s="91">
        <v>73</v>
      </c>
      <c r="F560" s="123" t="str">
        <f t="shared" si="18"/>
        <v>DIJAMANTSKA</v>
      </c>
      <c r="G560" s="101">
        <v>81</v>
      </c>
      <c r="H560" s="110" t="str">
        <f t="shared" si="17"/>
        <v>DIJAMANTSKA</v>
      </c>
      <c r="I560" s="55"/>
    </row>
    <row r="561" spans="1:9" ht="30" customHeight="1" thickBot="1" x14ac:dyDescent="0.4">
      <c r="A561" s="51" t="s">
        <v>904</v>
      </c>
      <c r="B561" s="28" t="s">
        <v>31</v>
      </c>
      <c r="C561" s="24">
        <v>3000</v>
      </c>
      <c r="D561" s="3">
        <v>3000</v>
      </c>
      <c r="E561" s="48">
        <v>25</v>
      </c>
      <c r="F561" s="123" t="str">
        <f t="shared" si="18"/>
        <v>PLATINASTA</v>
      </c>
      <c r="G561" s="102" t="s">
        <v>2166</v>
      </c>
      <c r="H561" s="110" t="str">
        <f t="shared" si="17"/>
        <v xml:space="preserve"> </v>
      </c>
      <c r="I561" s="55"/>
    </row>
    <row r="562" spans="1:9" ht="30" customHeight="1" thickBot="1" x14ac:dyDescent="0.4">
      <c r="A562" s="51" t="s">
        <v>905</v>
      </c>
      <c r="B562" s="19" t="s">
        <v>27</v>
      </c>
      <c r="C562" s="24">
        <v>5000</v>
      </c>
      <c r="D562" s="3">
        <v>5000</v>
      </c>
      <c r="E562" s="48">
        <v>70</v>
      </c>
      <c r="F562" s="123" t="str">
        <f t="shared" si="18"/>
        <v>DIJAMANTSKA</v>
      </c>
      <c r="G562" s="102" t="s">
        <v>2166</v>
      </c>
      <c r="H562" s="110" t="str">
        <f t="shared" si="17"/>
        <v xml:space="preserve"> </v>
      </c>
      <c r="I562" s="55"/>
    </row>
    <row r="563" spans="1:9" ht="30" customHeight="1" thickBot="1" x14ac:dyDescent="0.4">
      <c r="A563" s="51" t="s">
        <v>906</v>
      </c>
      <c r="B563" s="28" t="s">
        <v>471</v>
      </c>
      <c r="C563" s="24">
        <v>5000</v>
      </c>
      <c r="D563" s="3">
        <v>5000</v>
      </c>
      <c r="E563" s="48">
        <v>120</v>
      </c>
      <c r="F563" s="123" t="str">
        <f t="shared" si="18"/>
        <v>DIJAMANTSKA</v>
      </c>
      <c r="G563" s="102" t="s">
        <v>2166</v>
      </c>
      <c r="H563" s="110" t="str">
        <f t="shared" si="17"/>
        <v xml:space="preserve"> </v>
      </c>
      <c r="I563" s="55"/>
    </row>
    <row r="564" spans="1:9" ht="30" customHeight="1" thickBot="1" x14ac:dyDescent="0.4">
      <c r="A564" s="51" t="s">
        <v>907</v>
      </c>
      <c r="B564" s="28" t="s">
        <v>5</v>
      </c>
      <c r="C564" s="24">
        <v>1000</v>
      </c>
      <c r="D564" s="3">
        <v>1000</v>
      </c>
      <c r="E564" s="10" t="s">
        <v>1584</v>
      </c>
      <c r="F564" s="123" t="str">
        <f t="shared" si="18"/>
        <v xml:space="preserve"> </v>
      </c>
      <c r="G564" s="102" t="s">
        <v>2166</v>
      </c>
      <c r="H564" s="110" t="str">
        <f t="shared" si="17"/>
        <v xml:space="preserve"> </v>
      </c>
      <c r="I564" s="55"/>
    </row>
    <row r="565" spans="1:9" ht="30" customHeight="1" thickBot="1" x14ac:dyDescent="0.4">
      <c r="A565" s="51" t="s">
        <v>908</v>
      </c>
      <c r="B565" s="19" t="s">
        <v>108</v>
      </c>
      <c r="C565" s="24">
        <v>5000</v>
      </c>
      <c r="D565" s="3">
        <v>5000</v>
      </c>
      <c r="E565" s="91">
        <v>104</v>
      </c>
      <c r="F565" s="123" t="str">
        <f t="shared" si="18"/>
        <v>DIJAMANTSKA</v>
      </c>
      <c r="G565" s="91">
        <v>104</v>
      </c>
      <c r="H565" s="110" t="str">
        <f t="shared" si="17"/>
        <v>DIJAMANTSKA</v>
      </c>
      <c r="I565" s="55"/>
    </row>
    <row r="566" spans="1:9" ht="30" customHeight="1" thickBot="1" x14ac:dyDescent="0.4">
      <c r="A566" s="51" t="s">
        <v>909</v>
      </c>
      <c r="B566" s="19" t="s">
        <v>165</v>
      </c>
      <c r="C566" s="24">
        <v>1100</v>
      </c>
      <c r="D566" s="3">
        <v>1100</v>
      </c>
      <c r="E566" s="48">
        <v>9</v>
      </c>
      <c r="F566" s="123" t="str">
        <f t="shared" si="18"/>
        <v>PLATINASTA</v>
      </c>
      <c r="G566" s="102">
        <v>9</v>
      </c>
      <c r="H566" s="110" t="str">
        <f t="shared" si="17"/>
        <v>PLATINASTA</v>
      </c>
      <c r="I566" s="55"/>
    </row>
    <row r="567" spans="1:9" ht="30" customHeight="1" thickBot="1" x14ac:dyDescent="0.4">
      <c r="A567" s="51" t="s">
        <v>910</v>
      </c>
      <c r="B567" s="28" t="s">
        <v>21</v>
      </c>
      <c r="C567" s="24">
        <v>2000</v>
      </c>
      <c r="D567" s="3">
        <v>2000</v>
      </c>
      <c r="E567" s="48">
        <v>43</v>
      </c>
      <c r="F567" s="123" t="str">
        <f t="shared" si="18"/>
        <v>DIJAMANTSKA</v>
      </c>
      <c r="G567" s="102" t="s">
        <v>2166</v>
      </c>
      <c r="H567" s="110" t="str">
        <f t="shared" si="17"/>
        <v xml:space="preserve"> </v>
      </c>
      <c r="I567" s="55"/>
    </row>
    <row r="568" spans="1:9" ht="30" customHeight="1" thickBot="1" x14ac:dyDescent="0.4">
      <c r="A568" s="51" t="s">
        <v>911</v>
      </c>
      <c r="B568" s="28" t="s">
        <v>196</v>
      </c>
      <c r="C568" s="24">
        <v>2000</v>
      </c>
      <c r="D568" s="3">
        <v>2000</v>
      </c>
      <c r="E568" s="48">
        <v>41</v>
      </c>
      <c r="F568" s="123" t="str">
        <f t="shared" si="18"/>
        <v>DIJAMANTSKA</v>
      </c>
      <c r="G568" s="102" t="s">
        <v>2166</v>
      </c>
      <c r="H568" s="110" t="str">
        <f t="shared" si="17"/>
        <v xml:space="preserve"> </v>
      </c>
      <c r="I568" s="55"/>
    </row>
    <row r="569" spans="1:9" ht="30" customHeight="1" thickBot="1" x14ac:dyDescent="0.4">
      <c r="A569" s="51" t="s">
        <v>912</v>
      </c>
      <c r="B569" s="19" t="s">
        <v>280</v>
      </c>
      <c r="C569" s="24">
        <v>1000</v>
      </c>
      <c r="D569" s="3">
        <v>1000</v>
      </c>
      <c r="E569" s="10" t="s">
        <v>1563</v>
      </c>
      <c r="F569" s="123" t="str">
        <f t="shared" si="18"/>
        <v xml:space="preserve"> </v>
      </c>
      <c r="G569" s="102" t="s">
        <v>2166</v>
      </c>
      <c r="H569" s="110" t="str">
        <f t="shared" si="17"/>
        <v xml:space="preserve"> </v>
      </c>
      <c r="I569" s="55"/>
    </row>
    <row r="570" spans="1:9" ht="30" customHeight="1" thickBot="1" x14ac:dyDescent="0.4">
      <c r="A570" s="51" t="s">
        <v>914</v>
      </c>
      <c r="B570" s="21" t="s">
        <v>369</v>
      </c>
      <c r="C570" s="24">
        <v>6000</v>
      </c>
      <c r="D570" s="3">
        <v>6000</v>
      </c>
      <c r="E570" s="48">
        <v>50</v>
      </c>
      <c r="F570" s="123" t="str">
        <f t="shared" si="18"/>
        <v>PLATINASTA</v>
      </c>
      <c r="G570" s="102" t="s">
        <v>2166</v>
      </c>
      <c r="H570" s="110" t="str">
        <f t="shared" si="17"/>
        <v xml:space="preserve"> </v>
      </c>
      <c r="I570" s="55"/>
    </row>
    <row r="571" spans="1:9" ht="30" customHeight="1" thickBot="1" x14ac:dyDescent="0.4">
      <c r="A571" s="51" t="s">
        <v>915</v>
      </c>
      <c r="B571" s="28" t="s">
        <v>285</v>
      </c>
      <c r="C571" s="24">
        <v>5000</v>
      </c>
      <c r="D571" s="3">
        <v>5000</v>
      </c>
      <c r="E571" s="48">
        <v>110</v>
      </c>
      <c r="F571" s="123" t="str">
        <f t="shared" si="18"/>
        <v>DIJAMANTSKA</v>
      </c>
      <c r="G571" s="102" t="s">
        <v>2166</v>
      </c>
      <c r="H571" s="110" t="str">
        <f t="shared" si="17"/>
        <v xml:space="preserve"> </v>
      </c>
      <c r="I571" s="55"/>
    </row>
    <row r="572" spans="1:9" ht="30" customHeight="1" thickBot="1" x14ac:dyDescent="0.4">
      <c r="A572" s="51" t="s">
        <v>916</v>
      </c>
      <c r="B572" s="19" t="s">
        <v>75</v>
      </c>
      <c r="C572" s="24">
        <v>1000</v>
      </c>
      <c r="D572" s="3">
        <v>1000</v>
      </c>
      <c r="E572" s="48">
        <v>50</v>
      </c>
      <c r="F572" s="123" t="str">
        <f t="shared" si="18"/>
        <v>DIJAMANTSKA</v>
      </c>
      <c r="G572" s="102" t="s">
        <v>2166</v>
      </c>
      <c r="H572" s="110" t="str">
        <f t="shared" si="17"/>
        <v xml:space="preserve"> </v>
      </c>
      <c r="I572" s="55"/>
    </row>
    <row r="573" spans="1:9" ht="30" customHeight="1" thickBot="1" x14ac:dyDescent="0.4">
      <c r="A573" s="51" t="s">
        <v>917</v>
      </c>
      <c r="B573" s="19" t="s">
        <v>19</v>
      </c>
      <c r="C573" s="24">
        <v>6240</v>
      </c>
      <c r="D573" s="3">
        <v>6240</v>
      </c>
      <c r="E573" s="48">
        <v>52</v>
      </c>
      <c r="F573" s="123" t="str">
        <f t="shared" si="18"/>
        <v>PLATINASTA</v>
      </c>
      <c r="G573" s="102" t="s">
        <v>2166</v>
      </c>
      <c r="H573" s="110" t="str">
        <f t="shared" si="17"/>
        <v xml:space="preserve"> </v>
      </c>
      <c r="I573" s="55"/>
    </row>
    <row r="574" spans="1:9" ht="30" customHeight="1" thickBot="1" x14ac:dyDescent="0.4">
      <c r="A574" s="51" t="s">
        <v>918</v>
      </c>
      <c r="B574" s="19" t="s">
        <v>919</v>
      </c>
      <c r="C574" s="24">
        <v>2000</v>
      </c>
      <c r="D574" s="3">
        <v>2000</v>
      </c>
      <c r="E574" s="48">
        <v>100</v>
      </c>
      <c r="F574" s="123" t="str">
        <f t="shared" si="18"/>
        <v>DIJAMANTSKA</v>
      </c>
      <c r="G574" s="102" t="s">
        <v>2166</v>
      </c>
      <c r="H574" s="110" t="str">
        <f t="shared" si="17"/>
        <v xml:space="preserve"> </v>
      </c>
      <c r="I574" s="55"/>
    </row>
    <row r="575" spans="1:9" ht="30" customHeight="1" thickBot="1" x14ac:dyDescent="0.4">
      <c r="A575" s="51" t="s">
        <v>920</v>
      </c>
      <c r="B575" s="19" t="s">
        <v>280</v>
      </c>
      <c r="C575" s="24">
        <v>2000</v>
      </c>
      <c r="D575" s="3">
        <v>2000</v>
      </c>
      <c r="E575" s="48">
        <v>24</v>
      </c>
      <c r="F575" s="123" t="str">
        <f t="shared" si="18"/>
        <v>DIJAMANTSKA</v>
      </c>
      <c r="G575" s="102" t="s">
        <v>2166</v>
      </c>
      <c r="H575" s="110" t="str">
        <f t="shared" si="17"/>
        <v xml:space="preserve"> </v>
      </c>
      <c r="I575" s="55"/>
    </row>
    <row r="576" spans="1:9" ht="30" customHeight="1" thickBot="1" x14ac:dyDescent="0.4">
      <c r="A576" s="51" t="s">
        <v>921</v>
      </c>
      <c r="B576" s="19" t="s">
        <v>922</v>
      </c>
      <c r="C576" s="24">
        <v>1500</v>
      </c>
      <c r="D576" s="3">
        <v>1500</v>
      </c>
      <c r="E576" s="10" t="s">
        <v>1584</v>
      </c>
      <c r="F576" s="123" t="str">
        <f t="shared" si="18"/>
        <v xml:space="preserve"> </v>
      </c>
      <c r="G576" s="102" t="s">
        <v>2166</v>
      </c>
      <c r="H576" s="110" t="str">
        <f t="shared" si="17"/>
        <v xml:space="preserve"> </v>
      </c>
      <c r="I576" s="55"/>
    </row>
    <row r="577" spans="1:9" ht="30" customHeight="1" thickBot="1" x14ac:dyDescent="0.4">
      <c r="A577" s="51" t="s">
        <v>923</v>
      </c>
      <c r="B577" s="19" t="s">
        <v>199</v>
      </c>
      <c r="C577" s="24">
        <v>4000</v>
      </c>
      <c r="D577" s="3">
        <v>4000</v>
      </c>
      <c r="E577" s="48">
        <v>30</v>
      </c>
      <c r="F577" s="123" t="str">
        <f t="shared" si="18"/>
        <v>PLATINASTA</v>
      </c>
      <c r="G577" s="102" t="s">
        <v>2166</v>
      </c>
      <c r="H577" s="110" t="str">
        <f t="shared" si="17"/>
        <v xml:space="preserve"> </v>
      </c>
      <c r="I577" s="55"/>
    </row>
    <row r="578" spans="1:9" ht="30" customHeight="1" thickBot="1" x14ac:dyDescent="0.4">
      <c r="A578" s="51" t="s">
        <v>924</v>
      </c>
      <c r="B578" s="19" t="s">
        <v>52</v>
      </c>
      <c r="C578" s="24">
        <v>3000</v>
      </c>
      <c r="D578" s="3">
        <v>3000</v>
      </c>
      <c r="E578" s="48">
        <v>47</v>
      </c>
      <c r="F578" s="123" t="str">
        <f t="shared" si="18"/>
        <v>DIJAMANTSKA</v>
      </c>
      <c r="G578" s="102" t="s">
        <v>2166</v>
      </c>
      <c r="H578" s="110" t="str">
        <f t="shared" ref="H578:H640" si="19">IFERROR(IF(OR((D578-6000)/E578&gt;=120,(C578-6000)/G578&gt;=120),"PLATINASTA PLUS",IF(AND((C578/G578&gt;=120),C578&lt;(G578*120+6000)),"PLATINASTA","DIJAMANTSKA"))," ")</f>
        <v xml:space="preserve"> </v>
      </c>
      <c r="I578" s="55"/>
    </row>
    <row r="579" spans="1:9" ht="30" customHeight="1" thickBot="1" x14ac:dyDescent="0.4">
      <c r="A579" s="51" t="s">
        <v>925</v>
      </c>
      <c r="B579" s="19" t="s">
        <v>196</v>
      </c>
      <c r="C579" s="24">
        <v>2000</v>
      </c>
      <c r="D579" s="3">
        <v>2000</v>
      </c>
      <c r="E579" s="48">
        <v>72</v>
      </c>
      <c r="F579" s="123" t="str">
        <f t="shared" si="18"/>
        <v>DIJAMANTSKA</v>
      </c>
      <c r="G579" s="102" t="s">
        <v>2166</v>
      </c>
      <c r="H579" s="110" t="str">
        <f t="shared" si="19"/>
        <v xml:space="preserve"> </v>
      </c>
      <c r="I579" s="55"/>
    </row>
    <row r="580" spans="1:9" ht="30" customHeight="1" thickBot="1" x14ac:dyDescent="0.4">
      <c r="A580" s="51" t="s">
        <v>925</v>
      </c>
      <c r="B580" s="19" t="s">
        <v>541</v>
      </c>
      <c r="C580" s="24">
        <v>5000</v>
      </c>
      <c r="D580" s="3">
        <v>5000</v>
      </c>
      <c r="E580" s="48">
        <v>3</v>
      </c>
      <c r="F580" s="123" t="str">
        <f t="shared" si="18"/>
        <v>PLATINASTA</v>
      </c>
      <c r="G580" s="102" t="s">
        <v>2166</v>
      </c>
      <c r="H580" s="110" t="str">
        <f t="shared" si="19"/>
        <v xml:space="preserve"> </v>
      </c>
      <c r="I580" s="55"/>
    </row>
    <row r="581" spans="1:9" ht="30" customHeight="1" thickBot="1" x14ac:dyDescent="0.4">
      <c r="A581" s="51" t="s">
        <v>926</v>
      </c>
      <c r="B581" s="19" t="s">
        <v>5</v>
      </c>
      <c r="C581" s="24">
        <v>2000</v>
      </c>
      <c r="D581" s="3">
        <v>2000</v>
      </c>
      <c r="E581" s="10" t="s">
        <v>1584</v>
      </c>
      <c r="F581" s="123" t="str">
        <f t="shared" si="18"/>
        <v xml:space="preserve"> </v>
      </c>
      <c r="G581" s="102" t="s">
        <v>2166</v>
      </c>
      <c r="H581" s="110" t="str">
        <f t="shared" si="19"/>
        <v xml:space="preserve"> </v>
      </c>
      <c r="I581" s="55"/>
    </row>
    <row r="582" spans="1:9" ht="30" customHeight="1" thickBot="1" x14ac:dyDescent="0.4">
      <c r="A582" s="51" t="s">
        <v>927</v>
      </c>
      <c r="B582" s="19" t="s">
        <v>41</v>
      </c>
      <c r="C582" s="24">
        <v>8000</v>
      </c>
      <c r="D582" s="3">
        <v>8000</v>
      </c>
      <c r="E582" s="48">
        <v>66</v>
      </c>
      <c r="F582" s="123" t="str">
        <f t="shared" si="18"/>
        <v>PLATINASTA</v>
      </c>
      <c r="G582" s="102" t="s">
        <v>2166</v>
      </c>
      <c r="H582" s="110" t="str">
        <f t="shared" si="19"/>
        <v xml:space="preserve"> </v>
      </c>
      <c r="I582" s="55"/>
    </row>
    <row r="583" spans="1:9" ht="30" customHeight="1" thickBot="1" x14ac:dyDescent="0.4">
      <c r="A583" s="51" t="s">
        <v>928</v>
      </c>
      <c r="B583" s="19" t="s">
        <v>26</v>
      </c>
      <c r="C583" s="24">
        <v>5000</v>
      </c>
      <c r="D583" s="3">
        <v>5000</v>
      </c>
      <c r="E583" s="10" t="s">
        <v>1559</v>
      </c>
      <c r="F583" s="123" t="str">
        <f t="shared" si="18"/>
        <v xml:space="preserve"> </v>
      </c>
      <c r="G583" s="102" t="s">
        <v>2166</v>
      </c>
      <c r="H583" s="110" t="str">
        <f t="shared" si="19"/>
        <v xml:space="preserve"> </v>
      </c>
      <c r="I583" s="58" t="s">
        <v>1575</v>
      </c>
    </row>
    <row r="584" spans="1:9" ht="30" customHeight="1" thickBot="1" x14ac:dyDescent="0.4">
      <c r="A584" s="51" t="s">
        <v>929</v>
      </c>
      <c r="B584" s="19" t="s">
        <v>68</v>
      </c>
      <c r="C584" s="24">
        <v>30000</v>
      </c>
      <c r="D584" s="3">
        <v>30000</v>
      </c>
      <c r="E584" s="48">
        <v>270</v>
      </c>
      <c r="F584" s="123" t="str">
        <f t="shared" si="18"/>
        <v>DIJAMANTSKA</v>
      </c>
      <c r="G584" s="102" t="s">
        <v>2166</v>
      </c>
      <c r="H584" s="110" t="str">
        <f t="shared" si="19"/>
        <v xml:space="preserve"> </v>
      </c>
      <c r="I584" s="55"/>
    </row>
    <row r="585" spans="1:9" ht="30" customHeight="1" thickBot="1" x14ac:dyDescent="0.4">
      <c r="A585" s="51" t="s">
        <v>930</v>
      </c>
      <c r="B585" s="19" t="s">
        <v>78</v>
      </c>
      <c r="C585" s="24">
        <v>5000</v>
      </c>
      <c r="D585" s="3">
        <v>5000</v>
      </c>
      <c r="E585" s="48">
        <v>65</v>
      </c>
      <c r="F585" s="123" t="str">
        <f t="shared" si="18"/>
        <v>DIJAMANTSKA</v>
      </c>
      <c r="G585" s="102" t="s">
        <v>2166</v>
      </c>
      <c r="H585" s="110" t="str">
        <f t="shared" si="19"/>
        <v xml:space="preserve"> </v>
      </c>
      <c r="I585" s="55"/>
    </row>
    <row r="586" spans="1:9" ht="30" customHeight="1" thickBot="1" x14ac:dyDescent="0.4">
      <c r="A586" s="51" t="s">
        <v>931</v>
      </c>
      <c r="B586" s="19" t="s">
        <v>43</v>
      </c>
      <c r="C586" s="24">
        <v>3000</v>
      </c>
      <c r="D586" s="3">
        <v>3000</v>
      </c>
      <c r="E586" s="10" t="s">
        <v>1584</v>
      </c>
      <c r="F586" s="123" t="str">
        <f t="shared" si="18"/>
        <v xml:space="preserve"> </v>
      </c>
      <c r="G586" s="102" t="s">
        <v>2166</v>
      </c>
      <c r="H586" s="110" t="str">
        <f t="shared" si="19"/>
        <v xml:space="preserve"> </v>
      </c>
      <c r="I586" s="55" t="s">
        <v>1577</v>
      </c>
    </row>
    <row r="587" spans="1:9" ht="30" customHeight="1" thickBot="1" x14ac:dyDescent="0.4">
      <c r="A587" s="51" t="s">
        <v>932</v>
      </c>
      <c r="B587" s="19" t="s">
        <v>294</v>
      </c>
      <c r="C587" s="24">
        <v>3000</v>
      </c>
      <c r="D587" s="3">
        <v>3000</v>
      </c>
      <c r="E587" s="48">
        <v>50</v>
      </c>
      <c r="F587" s="123" t="str">
        <f t="shared" ref="F587:F650" si="20">IFERROR(IF(D587/E587&gt;=120,"PLATINASTA","DIJAMANTSKA")," ")</f>
        <v>DIJAMANTSKA</v>
      </c>
      <c r="G587" s="102" t="s">
        <v>2166</v>
      </c>
      <c r="H587" s="110" t="str">
        <f t="shared" si="19"/>
        <v xml:space="preserve"> </v>
      </c>
      <c r="I587" s="55"/>
    </row>
    <row r="588" spans="1:9" ht="30" customHeight="1" thickBot="1" x14ac:dyDescent="0.4">
      <c r="A588" s="51" t="s">
        <v>933</v>
      </c>
      <c r="B588" s="19" t="s">
        <v>72</v>
      </c>
      <c r="C588" s="24">
        <v>7000</v>
      </c>
      <c r="D588" s="3">
        <v>7000</v>
      </c>
      <c r="E588" s="91">
        <v>53</v>
      </c>
      <c r="F588" s="123" t="str">
        <f t="shared" si="20"/>
        <v>PLATINASTA</v>
      </c>
      <c r="G588" s="91">
        <v>53</v>
      </c>
      <c r="H588" s="110" t="str">
        <f t="shared" si="19"/>
        <v>PLATINASTA</v>
      </c>
      <c r="I588" s="55"/>
    </row>
    <row r="589" spans="1:9" ht="30" customHeight="1" thickBot="1" x14ac:dyDescent="0.4">
      <c r="A589" s="51" t="s">
        <v>934</v>
      </c>
      <c r="B589" s="19" t="s">
        <v>935</v>
      </c>
      <c r="C589" s="24">
        <v>15000</v>
      </c>
      <c r="D589" s="3">
        <v>15000</v>
      </c>
      <c r="E589" s="10" t="s">
        <v>1558</v>
      </c>
      <c r="F589" s="123" t="str">
        <f t="shared" si="20"/>
        <v xml:space="preserve"> </v>
      </c>
      <c r="G589" s="102" t="s">
        <v>2166</v>
      </c>
      <c r="H589" s="110" t="str">
        <f t="shared" si="19"/>
        <v xml:space="preserve"> </v>
      </c>
      <c r="I589" s="59"/>
    </row>
    <row r="590" spans="1:9" ht="30" customHeight="1" thickBot="1" x14ac:dyDescent="0.4">
      <c r="A590" s="51" t="s">
        <v>937</v>
      </c>
      <c r="B590" s="19" t="s">
        <v>68</v>
      </c>
      <c r="C590" s="24">
        <v>5000</v>
      </c>
      <c r="D590" s="3">
        <v>5000</v>
      </c>
      <c r="E590" s="48">
        <v>151</v>
      </c>
      <c r="F590" s="123" t="str">
        <f t="shared" si="20"/>
        <v>DIJAMANTSKA</v>
      </c>
      <c r="G590" s="102" t="s">
        <v>2166</v>
      </c>
      <c r="H590" s="110" t="str">
        <f t="shared" si="19"/>
        <v xml:space="preserve"> </v>
      </c>
      <c r="I590" s="55"/>
    </row>
    <row r="591" spans="1:9" ht="30" customHeight="1" thickBot="1" x14ac:dyDescent="0.4">
      <c r="A591" s="51" t="s">
        <v>938</v>
      </c>
      <c r="B591" s="19" t="s">
        <v>830</v>
      </c>
      <c r="C591" s="24">
        <v>5907.55</v>
      </c>
      <c r="D591" s="3">
        <v>5907.55</v>
      </c>
      <c r="E591" s="10" t="s">
        <v>1558</v>
      </c>
      <c r="F591" s="123" t="str">
        <f t="shared" si="20"/>
        <v xml:space="preserve"> </v>
      </c>
      <c r="G591" s="102" t="s">
        <v>2166</v>
      </c>
      <c r="H591" s="110" t="str">
        <f t="shared" si="19"/>
        <v xml:space="preserve"> </v>
      </c>
      <c r="I591" s="59"/>
    </row>
    <row r="592" spans="1:9" ht="30" customHeight="1" thickBot="1" x14ac:dyDescent="0.4">
      <c r="A592" s="51" t="s">
        <v>939</v>
      </c>
      <c r="B592" s="19" t="s">
        <v>3</v>
      </c>
      <c r="C592" s="24">
        <v>4000</v>
      </c>
      <c r="D592" s="3">
        <v>4000</v>
      </c>
      <c r="E592" s="48">
        <v>100</v>
      </c>
      <c r="F592" s="123" t="str">
        <f t="shared" si="20"/>
        <v>DIJAMANTSKA</v>
      </c>
      <c r="G592" s="102" t="s">
        <v>2166</v>
      </c>
      <c r="H592" s="110" t="str">
        <f t="shared" si="19"/>
        <v xml:space="preserve"> </v>
      </c>
      <c r="I592" s="55"/>
    </row>
    <row r="593" spans="1:9" ht="30" customHeight="1" thickBot="1" x14ac:dyDescent="0.4">
      <c r="A593" s="51" t="s">
        <v>942</v>
      </c>
      <c r="B593" s="19" t="s">
        <v>270</v>
      </c>
      <c r="C593" s="24">
        <v>4000</v>
      </c>
      <c r="D593" s="3">
        <v>4000</v>
      </c>
      <c r="E593" s="48">
        <v>30</v>
      </c>
      <c r="F593" s="123" t="str">
        <f t="shared" si="20"/>
        <v>PLATINASTA</v>
      </c>
      <c r="G593" s="102" t="s">
        <v>2166</v>
      </c>
      <c r="H593" s="110" t="str">
        <f t="shared" si="19"/>
        <v xml:space="preserve"> </v>
      </c>
      <c r="I593" s="55"/>
    </row>
    <row r="594" spans="1:9" ht="30" customHeight="1" thickBot="1" x14ac:dyDescent="0.4">
      <c r="A594" s="51" t="s">
        <v>943</v>
      </c>
      <c r="B594" s="19" t="s">
        <v>222</v>
      </c>
      <c r="C594" s="24">
        <v>5000</v>
      </c>
      <c r="D594" s="3">
        <v>5000</v>
      </c>
      <c r="E594" s="48">
        <v>24</v>
      </c>
      <c r="F594" s="123" t="str">
        <f t="shared" si="20"/>
        <v>PLATINASTA</v>
      </c>
      <c r="G594" s="102" t="s">
        <v>2166</v>
      </c>
      <c r="H594" s="110" t="str">
        <f t="shared" si="19"/>
        <v xml:space="preserve"> </v>
      </c>
      <c r="I594" s="55"/>
    </row>
    <row r="595" spans="1:9" ht="30" customHeight="1" thickBot="1" x14ac:dyDescent="0.4">
      <c r="A595" s="51" t="s">
        <v>944</v>
      </c>
      <c r="B595" s="19" t="s">
        <v>222</v>
      </c>
      <c r="C595" s="24">
        <v>24000</v>
      </c>
      <c r="D595" s="3">
        <v>24000</v>
      </c>
      <c r="E595" s="91">
        <v>193</v>
      </c>
      <c r="F595" s="123" t="str">
        <f t="shared" si="20"/>
        <v>PLATINASTA</v>
      </c>
      <c r="G595" s="91">
        <v>193</v>
      </c>
      <c r="H595" s="110" t="str">
        <f t="shared" si="19"/>
        <v>PLATINASTA</v>
      </c>
      <c r="I595" s="55"/>
    </row>
    <row r="596" spans="1:9" ht="30" customHeight="1" thickBot="1" x14ac:dyDescent="0.4">
      <c r="A596" s="51" t="s">
        <v>945</v>
      </c>
      <c r="B596" s="19" t="s">
        <v>946</v>
      </c>
      <c r="C596" s="24">
        <v>10000</v>
      </c>
      <c r="D596" s="3">
        <v>10000</v>
      </c>
      <c r="E596" s="10" t="s">
        <v>1558</v>
      </c>
      <c r="F596" s="123" t="str">
        <f t="shared" si="20"/>
        <v xml:space="preserve"> </v>
      </c>
      <c r="G596" s="102" t="s">
        <v>2166</v>
      </c>
      <c r="H596" s="110" t="str">
        <f t="shared" si="19"/>
        <v xml:space="preserve"> </v>
      </c>
      <c r="I596" s="59"/>
    </row>
    <row r="597" spans="1:9" ht="30" customHeight="1" thickBot="1" x14ac:dyDescent="0.4">
      <c r="A597" s="51" t="s">
        <v>948</v>
      </c>
      <c r="B597" s="19" t="s">
        <v>62</v>
      </c>
      <c r="C597" s="24">
        <v>6000</v>
      </c>
      <c r="D597" s="3">
        <v>6000</v>
      </c>
      <c r="E597" s="10" t="s">
        <v>1584</v>
      </c>
      <c r="F597" s="123" t="str">
        <f t="shared" si="20"/>
        <v xml:space="preserve"> </v>
      </c>
      <c r="G597" s="102" t="s">
        <v>2166</v>
      </c>
      <c r="H597" s="110" t="str">
        <f t="shared" si="19"/>
        <v xml:space="preserve"> </v>
      </c>
      <c r="I597" s="55"/>
    </row>
    <row r="598" spans="1:9" ht="30" customHeight="1" thickBot="1" x14ac:dyDescent="0.4">
      <c r="A598" s="51" t="s">
        <v>949</v>
      </c>
      <c r="B598" s="21" t="s">
        <v>28</v>
      </c>
      <c r="C598" s="24">
        <v>2500</v>
      </c>
      <c r="D598" s="3">
        <v>2500</v>
      </c>
      <c r="E598" s="48">
        <v>20</v>
      </c>
      <c r="F598" s="123" t="str">
        <f t="shared" si="20"/>
        <v>PLATINASTA</v>
      </c>
      <c r="G598" s="102" t="s">
        <v>2166</v>
      </c>
      <c r="H598" s="110" t="str">
        <f t="shared" si="19"/>
        <v xml:space="preserve"> </v>
      </c>
      <c r="I598" s="55"/>
    </row>
    <row r="599" spans="1:9" ht="30" customHeight="1" thickBot="1" x14ac:dyDescent="0.4">
      <c r="A599" s="51" t="s">
        <v>950</v>
      </c>
      <c r="B599" s="19" t="s">
        <v>1578</v>
      </c>
      <c r="C599" s="24">
        <v>3600</v>
      </c>
      <c r="D599" s="3">
        <v>3600</v>
      </c>
      <c r="E599" s="48">
        <v>28</v>
      </c>
      <c r="F599" s="123" t="str">
        <f t="shared" si="20"/>
        <v>PLATINASTA</v>
      </c>
      <c r="G599" s="102" t="s">
        <v>2166</v>
      </c>
      <c r="H599" s="110" t="str">
        <f t="shared" si="19"/>
        <v xml:space="preserve"> </v>
      </c>
      <c r="I599" s="55"/>
    </row>
    <row r="600" spans="1:9" ht="30" customHeight="1" thickBot="1" x14ac:dyDescent="0.4">
      <c r="A600" s="51" t="s">
        <v>951</v>
      </c>
      <c r="B600" s="19" t="s">
        <v>1</v>
      </c>
      <c r="C600" s="24">
        <v>4800</v>
      </c>
      <c r="D600" s="3">
        <v>4800</v>
      </c>
      <c r="E600" s="91">
        <v>40</v>
      </c>
      <c r="F600" s="123" t="str">
        <f t="shared" si="20"/>
        <v>PLATINASTA</v>
      </c>
      <c r="G600" s="91">
        <v>40</v>
      </c>
      <c r="H600" s="110" t="str">
        <f t="shared" si="19"/>
        <v>PLATINASTA</v>
      </c>
      <c r="I600" s="55"/>
    </row>
    <row r="601" spans="1:9" ht="42.75" customHeight="1" thickBot="1" x14ac:dyDescent="0.4">
      <c r="A601" s="51" t="s">
        <v>952</v>
      </c>
      <c r="B601" s="19" t="s">
        <v>2</v>
      </c>
      <c r="C601" s="24">
        <v>12000</v>
      </c>
      <c r="D601" s="3">
        <v>4000</v>
      </c>
      <c r="E601" s="48">
        <v>100</v>
      </c>
      <c r="F601" s="123" t="str">
        <f t="shared" si="20"/>
        <v>DIJAMANTSKA</v>
      </c>
      <c r="G601" s="102">
        <v>100</v>
      </c>
      <c r="H601" s="110" t="str">
        <f t="shared" si="19"/>
        <v>PLATINASTA</v>
      </c>
      <c r="I601" s="55"/>
    </row>
    <row r="602" spans="1:9" ht="30" customHeight="1" thickBot="1" x14ac:dyDescent="0.4">
      <c r="A602" s="51" t="s">
        <v>955</v>
      </c>
      <c r="B602" s="19" t="s">
        <v>2</v>
      </c>
      <c r="C602" s="24">
        <v>32280</v>
      </c>
      <c r="D602" s="3">
        <v>26280</v>
      </c>
      <c r="E602" s="91">
        <v>219</v>
      </c>
      <c r="F602" s="123" t="str">
        <f t="shared" si="20"/>
        <v>PLATINASTA</v>
      </c>
      <c r="G602" s="101">
        <v>219</v>
      </c>
      <c r="H602" s="110" t="str">
        <f t="shared" si="19"/>
        <v>PLATINASTA PLUS</v>
      </c>
      <c r="I602" s="55"/>
    </row>
    <row r="603" spans="1:9" ht="30" customHeight="1" thickBot="1" x14ac:dyDescent="0.4">
      <c r="A603" s="51" t="s">
        <v>956</v>
      </c>
      <c r="B603" s="19" t="s">
        <v>5</v>
      </c>
      <c r="C603" s="24">
        <v>5000</v>
      </c>
      <c r="D603" s="3">
        <v>5000</v>
      </c>
      <c r="E603" s="10" t="s">
        <v>1584</v>
      </c>
      <c r="F603" s="123" t="str">
        <f t="shared" si="20"/>
        <v xml:space="preserve"> </v>
      </c>
      <c r="G603" s="102" t="s">
        <v>2166</v>
      </c>
      <c r="H603" s="110" t="str">
        <f t="shared" si="19"/>
        <v xml:space="preserve"> </v>
      </c>
      <c r="I603" s="55"/>
    </row>
    <row r="604" spans="1:9" ht="30" customHeight="1" thickBot="1" x14ac:dyDescent="0.4">
      <c r="A604" s="51" t="s">
        <v>959</v>
      </c>
      <c r="B604" s="19" t="s">
        <v>26</v>
      </c>
      <c r="C604" s="24">
        <v>66000</v>
      </c>
      <c r="D604" s="3">
        <v>60000</v>
      </c>
      <c r="E604" s="10">
        <v>500</v>
      </c>
      <c r="F604" s="123" t="str">
        <f t="shared" si="20"/>
        <v>PLATINASTA</v>
      </c>
      <c r="G604" s="102">
        <v>500</v>
      </c>
      <c r="H604" s="110" t="str">
        <f t="shared" si="19"/>
        <v>PLATINASTA PLUS</v>
      </c>
      <c r="I604" s="55"/>
    </row>
    <row r="605" spans="1:9" ht="30" customHeight="1" thickBot="1" x14ac:dyDescent="0.4">
      <c r="A605" s="51" t="s">
        <v>960</v>
      </c>
      <c r="B605" s="19" t="s">
        <v>32</v>
      </c>
      <c r="C605" s="24">
        <v>5000</v>
      </c>
      <c r="D605" s="3">
        <v>5000</v>
      </c>
      <c r="E605" s="48">
        <v>120</v>
      </c>
      <c r="F605" s="123" t="str">
        <f t="shared" si="20"/>
        <v>DIJAMANTSKA</v>
      </c>
      <c r="G605" s="102" t="s">
        <v>2166</v>
      </c>
      <c r="H605" s="110" t="str">
        <f t="shared" si="19"/>
        <v xml:space="preserve"> </v>
      </c>
      <c r="I605" s="55"/>
    </row>
    <row r="606" spans="1:9" ht="30" customHeight="1" thickBot="1" x14ac:dyDescent="0.4">
      <c r="A606" s="51" t="s">
        <v>961</v>
      </c>
      <c r="B606" s="19" t="s">
        <v>32</v>
      </c>
      <c r="C606" s="24">
        <v>20000</v>
      </c>
      <c r="D606" s="3">
        <v>20000</v>
      </c>
      <c r="E606" s="48">
        <v>100</v>
      </c>
      <c r="F606" s="123" t="str">
        <f t="shared" si="20"/>
        <v>PLATINASTA</v>
      </c>
      <c r="G606" s="102" t="s">
        <v>2166</v>
      </c>
      <c r="H606" s="110" t="str">
        <f t="shared" si="19"/>
        <v xml:space="preserve"> </v>
      </c>
      <c r="I606" s="55"/>
    </row>
    <row r="607" spans="1:9" ht="30" customHeight="1" thickBot="1" x14ac:dyDescent="0.4">
      <c r="A607" s="51" t="s">
        <v>965</v>
      </c>
      <c r="B607" s="19" t="s">
        <v>966</v>
      </c>
      <c r="C607" s="24">
        <v>150</v>
      </c>
      <c r="D607" s="3">
        <v>150</v>
      </c>
      <c r="E607" s="91">
        <v>64</v>
      </c>
      <c r="F607" s="123" t="str">
        <f t="shared" si="20"/>
        <v>DIJAMANTSKA</v>
      </c>
      <c r="G607" s="101">
        <v>64</v>
      </c>
      <c r="H607" s="110" t="str">
        <f t="shared" si="19"/>
        <v>DIJAMANTSKA</v>
      </c>
      <c r="I607" s="55"/>
    </row>
    <row r="608" spans="1:9" ht="30" customHeight="1" thickBot="1" x14ac:dyDescent="0.4">
      <c r="A608" s="51" t="s">
        <v>967</v>
      </c>
      <c r="B608" s="19" t="s">
        <v>50</v>
      </c>
      <c r="C608" s="24">
        <v>6300</v>
      </c>
      <c r="D608" s="3">
        <v>6300</v>
      </c>
      <c r="E608" s="48">
        <v>65</v>
      </c>
      <c r="F608" s="123" t="str">
        <f t="shared" si="20"/>
        <v>DIJAMANTSKA</v>
      </c>
      <c r="G608" s="102" t="s">
        <v>2166</v>
      </c>
      <c r="H608" s="110" t="str">
        <f t="shared" si="19"/>
        <v xml:space="preserve"> </v>
      </c>
      <c r="I608" s="55"/>
    </row>
    <row r="609" spans="1:9" ht="62.5" thickBot="1" x14ac:dyDescent="0.4">
      <c r="A609" s="51" t="s">
        <v>117</v>
      </c>
      <c r="B609" s="19" t="s">
        <v>23</v>
      </c>
      <c r="C609" s="24">
        <v>7000</v>
      </c>
      <c r="D609" s="11">
        <v>1000</v>
      </c>
      <c r="E609" s="10" t="s">
        <v>1563</v>
      </c>
      <c r="F609" s="123" t="str">
        <f t="shared" si="20"/>
        <v xml:space="preserve"> </v>
      </c>
      <c r="G609" s="102" t="s">
        <v>2166</v>
      </c>
      <c r="H609" s="110" t="str">
        <f t="shared" si="19"/>
        <v xml:space="preserve"> </v>
      </c>
      <c r="I609" s="55"/>
    </row>
    <row r="610" spans="1:9" ht="30" customHeight="1" thickBot="1" x14ac:dyDescent="0.4">
      <c r="A610" s="51" t="s">
        <v>969</v>
      </c>
      <c r="B610" s="19" t="s">
        <v>8</v>
      </c>
      <c r="C610" s="24">
        <v>5000</v>
      </c>
      <c r="D610" s="3">
        <v>5000</v>
      </c>
      <c r="E610" s="48">
        <v>50</v>
      </c>
      <c r="F610" s="123" t="str">
        <f t="shared" si="20"/>
        <v>DIJAMANTSKA</v>
      </c>
      <c r="G610" s="102" t="s">
        <v>2166</v>
      </c>
      <c r="H610" s="110" t="str">
        <f t="shared" si="19"/>
        <v xml:space="preserve"> </v>
      </c>
      <c r="I610" s="55"/>
    </row>
    <row r="611" spans="1:9" ht="30" customHeight="1" thickBot="1" x14ac:dyDescent="0.4">
      <c r="A611" s="51" t="s">
        <v>970</v>
      </c>
      <c r="B611" s="22" t="s">
        <v>170</v>
      </c>
      <c r="C611" s="24">
        <v>4500</v>
      </c>
      <c r="D611" s="3">
        <v>2500</v>
      </c>
      <c r="E611" s="91">
        <v>26</v>
      </c>
      <c r="F611" s="123" t="str">
        <f t="shared" si="20"/>
        <v>DIJAMANTSKA</v>
      </c>
      <c r="G611" s="101">
        <v>31</v>
      </c>
      <c r="H611" s="110" t="str">
        <f t="shared" si="19"/>
        <v>PLATINASTA</v>
      </c>
      <c r="I611" s="55"/>
    </row>
    <row r="612" spans="1:9" ht="30" customHeight="1" thickBot="1" x14ac:dyDescent="0.4">
      <c r="A612" s="51" t="s">
        <v>971</v>
      </c>
      <c r="B612" s="22" t="s">
        <v>5</v>
      </c>
      <c r="C612" s="24">
        <v>50</v>
      </c>
      <c r="D612" s="3">
        <v>50</v>
      </c>
      <c r="E612" s="10" t="s">
        <v>1584</v>
      </c>
      <c r="F612" s="123" t="str">
        <f t="shared" si="20"/>
        <v xml:space="preserve"> </v>
      </c>
      <c r="G612" s="102" t="s">
        <v>2166</v>
      </c>
      <c r="H612" s="110" t="str">
        <f t="shared" si="19"/>
        <v xml:space="preserve"> </v>
      </c>
      <c r="I612" s="55"/>
    </row>
    <row r="613" spans="1:9" ht="30" customHeight="1" thickBot="1" x14ac:dyDescent="0.4">
      <c r="A613" s="51" t="s">
        <v>972</v>
      </c>
      <c r="B613" s="22" t="s">
        <v>43</v>
      </c>
      <c r="C613" s="24">
        <v>4540</v>
      </c>
      <c r="D613" s="3">
        <v>4540</v>
      </c>
      <c r="E613" s="10" t="s">
        <v>1580</v>
      </c>
      <c r="F613" s="123" t="str">
        <f t="shared" si="20"/>
        <v xml:space="preserve"> </v>
      </c>
      <c r="G613" s="102" t="s">
        <v>2166</v>
      </c>
      <c r="H613" s="110" t="str">
        <f t="shared" si="19"/>
        <v xml:space="preserve"> </v>
      </c>
      <c r="I613" s="59"/>
    </row>
    <row r="614" spans="1:9" ht="30" customHeight="1" thickBot="1" x14ac:dyDescent="0.4">
      <c r="A614" s="51" t="s">
        <v>975</v>
      </c>
      <c r="B614" s="19" t="s">
        <v>2</v>
      </c>
      <c r="C614" s="24">
        <v>3000</v>
      </c>
      <c r="D614" s="3">
        <v>3000</v>
      </c>
      <c r="E614" s="48">
        <v>51</v>
      </c>
      <c r="F614" s="123" t="str">
        <f t="shared" si="20"/>
        <v>DIJAMANTSKA</v>
      </c>
      <c r="G614" s="102" t="s">
        <v>2166</v>
      </c>
      <c r="H614" s="110" t="str">
        <f t="shared" si="19"/>
        <v xml:space="preserve"> </v>
      </c>
      <c r="I614" s="55"/>
    </row>
    <row r="615" spans="1:9" ht="30" customHeight="1" thickBot="1" x14ac:dyDescent="0.4">
      <c r="A615" s="51" t="s">
        <v>976</v>
      </c>
      <c r="B615" s="19" t="s">
        <v>529</v>
      </c>
      <c r="C615" s="24">
        <v>2000</v>
      </c>
      <c r="D615" s="3">
        <v>2000</v>
      </c>
      <c r="E615" s="48">
        <v>5</v>
      </c>
      <c r="F615" s="123" t="str">
        <f t="shared" si="20"/>
        <v>PLATINASTA</v>
      </c>
      <c r="G615" s="102" t="s">
        <v>2166</v>
      </c>
      <c r="H615" s="110" t="str">
        <f t="shared" si="19"/>
        <v xml:space="preserve"> </v>
      </c>
      <c r="I615" s="55"/>
    </row>
    <row r="616" spans="1:9" ht="30" customHeight="1" thickBot="1" x14ac:dyDescent="0.4">
      <c r="A616" s="51" t="s">
        <v>977</v>
      </c>
      <c r="B616" s="19" t="s">
        <v>6</v>
      </c>
      <c r="C616" s="24">
        <v>5000</v>
      </c>
      <c r="D616" s="3">
        <v>5000</v>
      </c>
      <c r="E616" s="48">
        <v>45</v>
      </c>
      <c r="F616" s="123" t="str">
        <f t="shared" si="20"/>
        <v>DIJAMANTSKA</v>
      </c>
      <c r="G616" s="102" t="s">
        <v>2166</v>
      </c>
      <c r="H616" s="110" t="str">
        <f t="shared" si="19"/>
        <v xml:space="preserve"> </v>
      </c>
      <c r="I616" s="55"/>
    </row>
    <row r="617" spans="1:9" ht="30" customHeight="1" thickBot="1" x14ac:dyDescent="0.4">
      <c r="A617" s="51" t="s">
        <v>978</v>
      </c>
      <c r="B617" s="22" t="s">
        <v>170</v>
      </c>
      <c r="C617" s="24">
        <v>4000</v>
      </c>
      <c r="D617" s="3">
        <v>4000</v>
      </c>
      <c r="E617" s="48">
        <v>53</v>
      </c>
      <c r="F617" s="123" t="str">
        <f t="shared" si="20"/>
        <v>DIJAMANTSKA</v>
      </c>
      <c r="G617" s="102" t="s">
        <v>2166</v>
      </c>
      <c r="H617" s="110" t="str">
        <f t="shared" si="19"/>
        <v xml:space="preserve"> </v>
      </c>
      <c r="I617" s="55"/>
    </row>
    <row r="618" spans="1:9" ht="30" customHeight="1" thickBot="1" x14ac:dyDescent="0.4">
      <c r="A618" s="51" t="s">
        <v>979</v>
      </c>
      <c r="B618" s="22" t="s">
        <v>980</v>
      </c>
      <c r="C618" s="24">
        <v>1500</v>
      </c>
      <c r="D618" s="3">
        <v>1500</v>
      </c>
      <c r="E618" s="10" t="s">
        <v>1584</v>
      </c>
      <c r="F618" s="123" t="str">
        <f t="shared" si="20"/>
        <v xml:space="preserve"> </v>
      </c>
      <c r="G618" s="102" t="s">
        <v>2166</v>
      </c>
      <c r="H618" s="110" t="str">
        <f t="shared" si="19"/>
        <v xml:space="preserve"> </v>
      </c>
      <c r="I618" s="55" t="s">
        <v>1581</v>
      </c>
    </row>
    <row r="619" spans="1:9" ht="30" customHeight="1" thickBot="1" x14ac:dyDescent="0.4">
      <c r="A619" s="51" t="s">
        <v>981</v>
      </c>
      <c r="B619" s="22" t="s">
        <v>656</v>
      </c>
      <c r="C619" s="24">
        <v>8000</v>
      </c>
      <c r="D619" s="3">
        <v>8000</v>
      </c>
      <c r="E619" s="48">
        <v>150</v>
      </c>
      <c r="F619" s="123" t="str">
        <f t="shared" si="20"/>
        <v>DIJAMANTSKA</v>
      </c>
      <c r="G619" s="102" t="s">
        <v>2166</v>
      </c>
      <c r="H619" s="110" t="str">
        <f t="shared" si="19"/>
        <v xml:space="preserve"> </v>
      </c>
      <c r="I619" s="55"/>
    </row>
    <row r="620" spans="1:9" ht="30" customHeight="1" thickBot="1" x14ac:dyDescent="0.4">
      <c r="A620" s="76" t="s">
        <v>982</v>
      </c>
      <c r="B620" s="33" t="s">
        <v>983</v>
      </c>
      <c r="C620" s="34">
        <v>10000</v>
      </c>
      <c r="D620" s="4">
        <v>10000</v>
      </c>
      <c r="E620" s="10" t="s">
        <v>1558</v>
      </c>
      <c r="F620" s="123" t="str">
        <f t="shared" si="20"/>
        <v xml:space="preserve"> </v>
      </c>
      <c r="G620" s="102" t="s">
        <v>2166</v>
      </c>
      <c r="H620" s="110" t="str">
        <f t="shared" si="19"/>
        <v xml:space="preserve"> </v>
      </c>
      <c r="I620" s="59"/>
    </row>
    <row r="621" spans="1:9" ht="30" customHeight="1" thickBot="1" x14ac:dyDescent="0.4">
      <c r="A621" s="67" t="s">
        <v>984</v>
      </c>
      <c r="B621" s="23" t="s">
        <v>935</v>
      </c>
      <c r="C621" s="34">
        <v>2000</v>
      </c>
      <c r="D621" s="4">
        <v>2000</v>
      </c>
      <c r="E621" s="10" t="s">
        <v>1584</v>
      </c>
      <c r="F621" s="123" t="str">
        <f t="shared" si="20"/>
        <v xml:space="preserve"> </v>
      </c>
      <c r="G621" s="102" t="s">
        <v>2166</v>
      </c>
      <c r="H621" s="110" t="str">
        <f t="shared" si="19"/>
        <v xml:space="preserve"> </v>
      </c>
      <c r="I621" s="55" t="s">
        <v>1582</v>
      </c>
    </row>
    <row r="622" spans="1:9" ht="30" customHeight="1" thickBot="1" x14ac:dyDescent="0.4">
      <c r="A622" s="67" t="s">
        <v>940</v>
      </c>
      <c r="B622" s="23" t="s">
        <v>941</v>
      </c>
      <c r="C622" s="34">
        <v>2000</v>
      </c>
      <c r="D622" s="4">
        <v>1000</v>
      </c>
      <c r="E622" s="10" t="s">
        <v>1584</v>
      </c>
      <c r="F622" s="123" t="str">
        <f t="shared" si="20"/>
        <v xml:space="preserve"> </v>
      </c>
      <c r="G622" s="102" t="s">
        <v>2166</v>
      </c>
      <c r="H622" s="110" t="str">
        <f t="shared" si="19"/>
        <v xml:space="preserve"> </v>
      </c>
      <c r="I622" s="55"/>
    </row>
    <row r="623" spans="1:9" ht="30" customHeight="1" thickBot="1" x14ac:dyDescent="0.4">
      <c r="A623" s="67" t="s">
        <v>987</v>
      </c>
      <c r="B623" s="35" t="s">
        <v>26</v>
      </c>
      <c r="C623" s="34">
        <v>1000</v>
      </c>
      <c r="D623" s="4">
        <v>1000</v>
      </c>
      <c r="E623" s="10" t="s">
        <v>1563</v>
      </c>
      <c r="F623" s="123" t="str">
        <f t="shared" si="20"/>
        <v xml:space="preserve"> </v>
      </c>
      <c r="G623" s="102" t="s">
        <v>2166</v>
      </c>
      <c r="H623" s="110" t="str">
        <f t="shared" si="19"/>
        <v xml:space="preserve"> </v>
      </c>
      <c r="I623" s="55"/>
    </row>
    <row r="624" spans="1:9" ht="30" customHeight="1" thickBot="1" x14ac:dyDescent="0.4">
      <c r="A624" s="67" t="s">
        <v>729</v>
      </c>
      <c r="B624" s="35" t="s">
        <v>97</v>
      </c>
      <c r="C624" s="34">
        <v>4000</v>
      </c>
      <c r="D624" s="4">
        <v>4000</v>
      </c>
      <c r="E624" s="91">
        <v>39</v>
      </c>
      <c r="F624" s="123" t="str">
        <f t="shared" si="20"/>
        <v>DIJAMANTSKA</v>
      </c>
      <c r="G624" s="101">
        <v>23</v>
      </c>
      <c r="H624" s="110" t="str">
        <f t="shared" si="19"/>
        <v>PLATINASTA</v>
      </c>
      <c r="I624" s="55"/>
    </row>
    <row r="625" spans="1:9" ht="30" customHeight="1" thickBot="1" x14ac:dyDescent="0.4">
      <c r="A625" s="67" t="s">
        <v>988</v>
      </c>
      <c r="B625" s="35" t="s">
        <v>44</v>
      </c>
      <c r="C625" s="34">
        <v>7200</v>
      </c>
      <c r="D625" s="4">
        <v>7200</v>
      </c>
      <c r="E625" s="91">
        <v>60</v>
      </c>
      <c r="F625" s="123" t="str">
        <f t="shared" si="20"/>
        <v>PLATINASTA</v>
      </c>
      <c r="G625" s="91">
        <v>60</v>
      </c>
      <c r="H625" s="110" t="str">
        <f t="shared" si="19"/>
        <v>PLATINASTA</v>
      </c>
      <c r="I625" s="55"/>
    </row>
    <row r="626" spans="1:9" ht="30" customHeight="1" thickBot="1" x14ac:dyDescent="0.4">
      <c r="A626" s="67" t="s">
        <v>991</v>
      </c>
      <c r="B626" s="35" t="s">
        <v>72</v>
      </c>
      <c r="C626" s="34">
        <v>6000</v>
      </c>
      <c r="D626" s="4">
        <v>6000</v>
      </c>
      <c r="E626" s="91">
        <v>60</v>
      </c>
      <c r="F626" s="123" t="str">
        <f t="shared" si="20"/>
        <v>DIJAMANTSKA</v>
      </c>
      <c r="G626" s="91">
        <v>60</v>
      </c>
      <c r="H626" s="110" t="str">
        <f t="shared" si="19"/>
        <v>DIJAMANTSKA</v>
      </c>
      <c r="I626" s="55"/>
    </row>
    <row r="627" spans="1:9" ht="30" customHeight="1" thickBot="1" x14ac:dyDescent="0.4">
      <c r="A627" s="67" t="s">
        <v>992</v>
      </c>
      <c r="B627" s="35" t="s">
        <v>7</v>
      </c>
      <c r="C627" s="34">
        <v>2000</v>
      </c>
      <c r="D627" s="4">
        <v>2000</v>
      </c>
      <c r="E627" s="48">
        <v>10</v>
      </c>
      <c r="F627" s="123" t="str">
        <f t="shared" si="20"/>
        <v>PLATINASTA</v>
      </c>
      <c r="G627" s="102" t="s">
        <v>2166</v>
      </c>
      <c r="H627" s="110" t="str">
        <f t="shared" si="19"/>
        <v xml:space="preserve"> </v>
      </c>
      <c r="I627" s="55"/>
    </row>
    <row r="628" spans="1:9" ht="30" customHeight="1" thickBot="1" x14ac:dyDescent="0.4">
      <c r="A628" s="67" t="s">
        <v>995</v>
      </c>
      <c r="B628" s="35" t="s">
        <v>344</v>
      </c>
      <c r="C628" s="34">
        <v>3500</v>
      </c>
      <c r="D628" s="4">
        <v>3500</v>
      </c>
      <c r="E628" s="48">
        <v>105</v>
      </c>
      <c r="F628" s="123" t="str">
        <f t="shared" si="20"/>
        <v>DIJAMANTSKA</v>
      </c>
      <c r="G628" s="102" t="s">
        <v>2166</v>
      </c>
      <c r="H628" s="110" t="str">
        <f t="shared" si="19"/>
        <v xml:space="preserve"> </v>
      </c>
      <c r="I628" s="55"/>
    </row>
    <row r="629" spans="1:9" ht="30" customHeight="1" thickBot="1" x14ac:dyDescent="0.4">
      <c r="A629" s="67" t="s">
        <v>996</v>
      </c>
      <c r="B629" s="35" t="s">
        <v>1</v>
      </c>
      <c r="C629" s="34">
        <v>2000</v>
      </c>
      <c r="D629" s="4">
        <v>2000</v>
      </c>
      <c r="E629" s="48">
        <v>100</v>
      </c>
      <c r="F629" s="123" t="str">
        <f t="shared" si="20"/>
        <v>DIJAMANTSKA</v>
      </c>
      <c r="G629" s="102" t="s">
        <v>2166</v>
      </c>
      <c r="H629" s="110" t="str">
        <f t="shared" si="19"/>
        <v xml:space="preserve"> </v>
      </c>
      <c r="I629" s="55"/>
    </row>
    <row r="630" spans="1:9" ht="30" customHeight="1" thickBot="1" x14ac:dyDescent="0.4">
      <c r="A630" s="67" t="s">
        <v>997</v>
      </c>
      <c r="B630" s="35" t="s">
        <v>21</v>
      </c>
      <c r="C630" s="34">
        <v>3000</v>
      </c>
      <c r="D630" s="4">
        <v>3000</v>
      </c>
      <c r="E630" s="48">
        <v>70</v>
      </c>
      <c r="F630" s="123" t="str">
        <f t="shared" si="20"/>
        <v>DIJAMANTSKA</v>
      </c>
      <c r="G630" s="102" t="s">
        <v>2166</v>
      </c>
      <c r="H630" s="110" t="str">
        <f t="shared" si="19"/>
        <v xml:space="preserve"> </v>
      </c>
      <c r="I630" s="55"/>
    </row>
    <row r="631" spans="1:9" ht="30" customHeight="1" thickBot="1" x14ac:dyDescent="0.4">
      <c r="A631" s="67" t="s">
        <v>998</v>
      </c>
      <c r="B631" s="35" t="s">
        <v>251</v>
      </c>
      <c r="C631" s="34">
        <v>3500</v>
      </c>
      <c r="D631" s="4">
        <v>3500</v>
      </c>
      <c r="E631" s="48">
        <v>65</v>
      </c>
      <c r="F631" s="123" t="str">
        <f t="shared" si="20"/>
        <v>DIJAMANTSKA</v>
      </c>
      <c r="G631" s="102" t="s">
        <v>2166</v>
      </c>
      <c r="H631" s="110" t="str">
        <f t="shared" si="19"/>
        <v xml:space="preserve"> </v>
      </c>
      <c r="I631" s="55"/>
    </row>
    <row r="632" spans="1:9" ht="30" customHeight="1" thickBot="1" x14ac:dyDescent="0.4">
      <c r="A632" s="67" t="s">
        <v>999</v>
      </c>
      <c r="B632" s="35" t="s">
        <v>44</v>
      </c>
      <c r="C632" s="34">
        <v>4000</v>
      </c>
      <c r="D632" s="4">
        <v>2000</v>
      </c>
      <c r="E632" s="91">
        <v>6</v>
      </c>
      <c r="F632" s="123" t="str">
        <f t="shared" si="20"/>
        <v>PLATINASTA</v>
      </c>
      <c r="G632" s="101">
        <v>6</v>
      </c>
      <c r="H632" s="110" t="str">
        <f t="shared" si="19"/>
        <v>PLATINASTA</v>
      </c>
      <c r="I632" s="55"/>
    </row>
    <row r="633" spans="1:9" ht="30" customHeight="1" thickBot="1" x14ac:dyDescent="0.4">
      <c r="A633" s="67" t="s">
        <v>1000</v>
      </c>
      <c r="B633" s="35" t="s">
        <v>39</v>
      </c>
      <c r="C633" s="34">
        <v>1000</v>
      </c>
      <c r="D633" s="4">
        <v>1000</v>
      </c>
      <c r="E633" s="48">
        <v>8</v>
      </c>
      <c r="F633" s="123" t="str">
        <f t="shared" si="20"/>
        <v>PLATINASTA</v>
      </c>
      <c r="G633" s="102" t="s">
        <v>2166</v>
      </c>
      <c r="H633" s="110" t="str">
        <f t="shared" si="19"/>
        <v xml:space="preserve"> </v>
      </c>
      <c r="I633" s="55"/>
    </row>
    <row r="634" spans="1:9" ht="30" customHeight="1" thickBot="1" x14ac:dyDescent="0.4">
      <c r="A634" s="67" t="s">
        <v>1001</v>
      </c>
      <c r="B634" s="35" t="s">
        <v>285</v>
      </c>
      <c r="C634" s="34">
        <v>42000</v>
      </c>
      <c r="D634" s="4">
        <v>42000</v>
      </c>
      <c r="E634" s="48">
        <v>206</v>
      </c>
      <c r="F634" s="123" t="str">
        <f t="shared" si="20"/>
        <v>PLATINASTA</v>
      </c>
      <c r="G634" s="102" t="s">
        <v>2166</v>
      </c>
      <c r="H634" s="110" t="str">
        <f t="shared" si="19"/>
        <v xml:space="preserve"> </v>
      </c>
      <c r="I634" s="55"/>
    </row>
    <row r="635" spans="1:9" ht="30" customHeight="1" thickBot="1" x14ac:dyDescent="0.4">
      <c r="A635" s="67" t="s">
        <v>1002</v>
      </c>
      <c r="B635" s="35" t="s">
        <v>26</v>
      </c>
      <c r="C635" s="34">
        <v>500</v>
      </c>
      <c r="D635" s="4">
        <v>500</v>
      </c>
      <c r="E635" s="48">
        <v>20</v>
      </c>
      <c r="F635" s="123" t="str">
        <f t="shared" si="20"/>
        <v>DIJAMANTSKA</v>
      </c>
      <c r="G635" s="102" t="s">
        <v>2166</v>
      </c>
      <c r="H635" s="110" t="str">
        <f t="shared" si="19"/>
        <v xml:space="preserve"> </v>
      </c>
      <c r="I635" s="55"/>
    </row>
    <row r="636" spans="1:9" ht="30" customHeight="1" thickBot="1" x14ac:dyDescent="0.4">
      <c r="A636" s="67" t="s">
        <v>1005</v>
      </c>
      <c r="B636" s="35" t="s">
        <v>1006</v>
      </c>
      <c r="C636" s="34">
        <v>13000</v>
      </c>
      <c r="D636" s="4">
        <v>7000</v>
      </c>
      <c r="E636" s="91">
        <v>50</v>
      </c>
      <c r="F636" s="123" t="str">
        <f t="shared" si="20"/>
        <v>PLATINASTA</v>
      </c>
      <c r="G636" s="91">
        <v>50</v>
      </c>
      <c r="H636" s="110" t="str">
        <f t="shared" si="19"/>
        <v>PLATINASTA PLUS</v>
      </c>
      <c r="I636" s="55"/>
    </row>
    <row r="637" spans="1:9" ht="30" customHeight="1" thickBot="1" x14ac:dyDescent="0.4">
      <c r="A637" s="67" t="s">
        <v>1007</v>
      </c>
      <c r="B637" s="35" t="s">
        <v>99</v>
      </c>
      <c r="C637" s="34">
        <v>2500</v>
      </c>
      <c r="D637" s="4">
        <v>2500</v>
      </c>
      <c r="E637" s="48">
        <v>50</v>
      </c>
      <c r="F637" s="123" t="str">
        <f t="shared" si="20"/>
        <v>DIJAMANTSKA</v>
      </c>
      <c r="G637" s="102" t="s">
        <v>2166</v>
      </c>
      <c r="H637" s="110" t="str">
        <f t="shared" si="19"/>
        <v xml:space="preserve"> </v>
      </c>
      <c r="I637" s="55"/>
    </row>
    <row r="638" spans="1:9" ht="30" customHeight="1" thickBot="1" x14ac:dyDescent="0.4">
      <c r="A638" s="67" t="s">
        <v>1008</v>
      </c>
      <c r="B638" s="35" t="s">
        <v>52</v>
      </c>
      <c r="C638" s="34">
        <v>3360</v>
      </c>
      <c r="D638" s="4">
        <v>3360</v>
      </c>
      <c r="E638" s="48">
        <v>28</v>
      </c>
      <c r="F638" s="123" t="str">
        <f t="shared" si="20"/>
        <v>PLATINASTA</v>
      </c>
      <c r="G638" s="102" t="s">
        <v>2166</v>
      </c>
      <c r="H638" s="110" t="str">
        <f t="shared" si="19"/>
        <v xml:space="preserve"> </v>
      </c>
      <c r="I638" s="55"/>
    </row>
    <row r="639" spans="1:9" ht="30" customHeight="1" thickBot="1" x14ac:dyDescent="0.4">
      <c r="A639" s="67" t="s">
        <v>1009</v>
      </c>
      <c r="B639" s="35" t="s">
        <v>27</v>
      </c>
      <c r="C639" s="34">
        <v>1000</v>
      </c>
      <c r="D639" s="4">
        <v>1000</v>
      </c>
      <c r="E639" s="48">
        <v>3</v>
      </c>
      <c r="F639" s="123" t="str">
        <f t="shared" si="20"/>
        <v>PLATINASTA</v>
      </c>
      <c r="G639" s="102" t="s">
        <v>2166</v>
      </c>
      <c r="H639" s="110" t="str">
        <f t="shared" si="19"/>
        <v xml:space="preserve"> </v>
      </c>
      <c r="I639" s="55"/>
    </row>
    <row r="640" spans="1:9" ht="30" customHeight="1" thickBot="1" x14ac:dyDescent="0.4">
      <c r="A640" s="67" t="s">
        <v>1010</v>
      </c>
      <c r="B640" s="35" t="s">
        <v>369</v>
      </c>
      <c r="C640" s="34">
        <v>5000</v>
      </c>
      <c r="D640" s="4">
        <v>5000</v>
      </c>
      <c r="E640" s="48">
        <v>152</v>
      </c>
      <c r="F640" s="123" t="str">
        <f t="shared" si="20"/>
        <v>DIJAMANTSKA</v>
      </c>
      <c r="G640" s="102" t="s">
        <v>2166</v>
      </c>
      <c r="H640" s="110" t="str">
        <f t="shared" si="19"/>
        <v xml:space="preserve"> </v>
      </c>
      <c r="I640" s="55"/>
    </row>
    <row r="641" spans="1:9" ht="30" customHeight="1" thickBot="1" x14ac:dyDescent="0.4">
      <c r="A641" s="67" t="s">
        <v>1011</v>
      </c>
      <c r="B641" s="35" t="s">
        <v>203</v>
      </c>
      <c r="C641" s="34">
        <v>24800</v>
      </c>
      <c r="D641" s="4">
        <v>4800</v>
      </c>
      <c r="E641" s="91">
        <v>30</v>
      </c>
      <c r="F641" s="123" t="str">
        <f t="shared" si="20"/>
        <v>PLATINASTA</v>
      </c>
      <c r="G641" s="91">
        <v>30</v>
      </c>
      <c r="H641" s="110" t="str">
        <f>IFERROR(IF(OR((D641-6000)/E641&gt;=120,(C641-6000)/G641&gt;=120),"PLATINASTA PLUS",IF(AND((C641/G641&gt;=120),C641&lt;(G641*120+6000)),"PLATINASTA","DIJAMANTSKA"))," ")</f>
        <v>PLATINASTA PLUS</v>
      </c>
      <c r="I641" s="55"/>
    </row>
    <row r="642" spans="1:9" ht="30" customHeight="1" thickBot="1" x14ac:dyDescent="0.4">
      <c r="A642" s="67" t="s">
        <v>1012</v>
      </c>
      <c r="B642" s="35" t="s">
        <v>449</v>
      </c>
      <c r="C642" s="34">
        <v>5000</v>
      </c>
      <c r="D642" s="4">
        <v>5000</v>
      </c>
      <c r="E642" s="48">
        <v>51</v>
      </c>
      <c r="F642" s="123" t="str">
        <f t="shared" si="20"/>
        <v>DIJAMANTSKA</v>
      </c>
      <c r="G642" s="102" t="s">
        <v>2166</v>
      </c>
      <c r="H642" s="110" t="str">
        <f t="shared" ref="H642:H690" si="21">IFERROR(IF(OR((D642-6000)/E642&gt;=120,(C642-6000)/G642&gt;=120),"PLATINASTA PLUS",IF(AND((C642/G642&gt;=120),C642&lt;(G642*120+6000)),"PLATINASTA","DIJAMANTSKA"))," ")</f>
        <v xml:space="preserve"> </v>
      </c>
      <c r="I642" s="55"/>
    </row>
    <row r="643" spans="1:9" ht="30" customHeight="1" thickBot="1" x14ac:dyDescent="0.4">
      <c r="A643" s="67" t="s">
        <v>596</v>
      </c>
      <c r="B643" s="35" t="s">
        <v>203</v>
      </c>
      <c r="C643" s="34">
        <v>8000</v>
      </c>
      <c r="D643" s="15">
        <v>6000</v>
      </c>
      <c r="E643" s="91">
        <v>53</v>
      </c>
      <c r="F643" s="123" t="str">
        <f t="shared" si="20"/>
        <v>DIJAMANTSKA</v>
      </c>
      <c r="G643" s="101">
        <v>53</v>
      </c>
      <c r="H643" s="110" t="str">
        <f t="shared" si="21"/>
        <v>PLATINASTA</v>
      </c>
      <c r="I643" s="55"/>
    </row>
    <row r="644" spans="1:9" ht="30" customHeight="1" thickBot="1" x14ac:dyDescent="0.4">
      <c r="A644" s="67" t="s">
        <v>1013</v>
      </c>
      <c r="B644" s="35" t="s">
        <v>49</v>
      </c>
      <c r="C644" s="34">
        <v>30000</v>
      </c>
      <c r="D644" s="4">
        <v>30000</v>
      </c>
      <c r="E644" s="48">
        <v>250</v>
      </c>
      <c r="F644" s="123" t="str">
        <f t="shared" si="20"/>
        <v>PLATINASTA</v>
      </c>
      <c r="G644" s="102" t="s">
        <v>2166</v>
      </c>
      <c r="H644" s="110" t="str">
        <f t="shared" si="21"/>
        <v xml:space="preserve"> </v>
      </c>
      <c r="I644" s="55"/>
    </row>
    <row r="645" spans="1:9" ht="30" customHeight="1" thickBot="1" x14ac:dyDescent="0.4">
      <c r="A645" s="67" t="s">
        <v>1015</v>
      </c>
      <c r="B645" s="35" t="s">
        <v>138</v>
      </c>
      <c r="C645" s="34">
        <v>2000</v>
      </c>
      <c r="D645" s="4">
        <v>2000</v>
      </c>
      <c r="E645" s="48">
        <v>140</v>
      </c>
      <c r="F645" s="123" t="str">
        <f t="shared" si="20"/>
        <v>DIJAMANTSKA</v>
      </c>
      <c r="G645" s="102" t="s">
        <v>2166</v>
      </c>
      <c r="H645" s="110" t="str">
        <f t="shared" si="21"/>
        <v xml:space="preserve"> </v>
      </c>
      <c r="I645" s="55"/>
    </row>
    <row r="646" spans="1:9" ht="30" customHeight="1" thickBot="1" x14ac:dyDescent="0.4">
      <c r="A646" s="67" t="s">
        <v>1583</v>
      </c>
      <c r="B646" s="35" t="s">
        <v>3</v>
      </c>
      <c r="C646" s="34">
        <v>2000</v>
      </c>
      <c r="D646" s="4">
        <v>2000</v>
      </c>
      <c r="E646" s="48">
        <v>40</v>
      </c>
      <c r="F646" s="123" t="str">
        <f t="shared" si="20"/>
        <v>DIJAMANTSKA</v>
      </c>
      <c r="G646" s="102" t="s">
        <v>2166</v>
      </c>
      <c r="H646" s="110" t="str">
        <f t="shared" si="21"/>
        <v xml:space="preserve"> </v>
      </c>
      <c r="I646" s="55"/>
    </row>
    <row r="647" spans="1:9" ht="30" customHeight="1" thickBot="1" x14ac:dyDescent="0.4">
      <c r="A647" s="67" t="s">
        <v>1017</v>
      </c>
      <c r="B647" s="35" t="s">
        <v>2</v>
      </c>
      <c r="C647" s="34">
        <v>4000</v>
      </c>
      <c r="D647" s="4">
        <v>4000</v>
      </c>
      <c r="E647" s="48">
        <v>31</v>
      </c>
      <c r="F647" s="123" t="str">
        <f t="shared" si="20"/>
        <v>PLATINASTA</v>
      </c>
      <c r="G647" s="102" t="s">
        <v>2166</v>
      </c>
      <c r="H647" s="110" t="str">
        <f t="shared" si="21"/>
        <v xml:space="preserve"> </v>
      </c>
      <c r="I647" s="55"/>
    </row>
    <row r="648" spans="1:9" ht="30" customHeight="1" thickBot="1" x14ac:dyDescent="0.4">
      <c r="A648" s="67" t="s">
        <v>1018</v>
      </c>
      <c r="B648" s="35" t="s">
        <v>285</v>
      </c>
      <c r="C648" s="34">
        <v>15000</v>
      </c>
      <c r="D648" s="4">
        <v>15000</v>
      </c>
      <c r="E648" s="91">
        <v>120</v>
      </c>
      <c r="F648" s="123" t="str">
        <f t="shared" si="20"/>
        <v>PLATINASTA</v>
      </c>
      <c r="G648" s="91">
        <v>120</v>
      </c>
      <c r="H648" s="110" t="str">
        <f t="shared" si="21"/>
        <v>PLATINASTA</v>
      </c>
      <c r="I648" s="55"/>
    </row>
    <row r="649" spans="1:9" ht="30" customHeight="1" thickBot="1" x14ac:dyDescent="0.4">
      <c r="A649" s="67" t="s">
        <v>1019</v>
      </c>
      <c r="B649" s="35" t="s">
        <v>360</v>
      </c>
      <c r="C649" s="34">
        <v>46000</v>
      </c>
      <c r="D649" s="4">
        <v>40000</v>
      </c>
      <c r="E649" s="91">
        <v>67</v>
      </c>
      <c r="F649" s="123" t="str">
        <f t="shared" si="20"/>
        <v>PLATINASTA</v>
      </c>
      <c r="G649" s="101">
        <v>67</v>
      </c>
      <c r="H649" s="110" t="str">
        <f t="shared" si="21"/>
        <v>PLATINASTA PLUS</v>
      </c>
      <c r="I649" s="55"/>
    </row>
    <row r="650" spans="1:9" ht="30" customHeight="1" thickBot="1" x14ac:dyDescent="0.4">
      <c r="A650" s="67" t="s">
        <v>1020</v>
      </c>
      <c r="B650" s="35" t="s">
        <v>408</v>
      </c>
      <c r="C650" s="34">
        <v>2000</v>
      </c>
      <c r="D650" s="4">
        <v>2000</v>
      </c>
      <c r="E650" s="48">
        <v>50</v>
      </c>
      <c r="F650" s="123" t="str">
        <f t="shared" si="20"/>
        <v>DIJAMANTSKA</v>
      </c>
      <c r="G650" s="102" t="s">
        <v>2166</v>
      </c>
      <c r="H650" s="110" t="str">
        <f t="shared" si="21"/>
        <v xml:space="preserve"> </v>
      </c>
      <c r="I650" s="55"/>
    </row>
    <row r="651" spans="1:9" ht="30" customHeight="1" thickBot="1" x14ac:dyDescent="0.4">
      <c r="A651" s="67" t="s">
        <v>1021</v>
      </c>
      <c r="B651" s="35" t="s">
        <v>95</v>
      </c>
      <c r="C651" s="34">
        <v>6500</v>
      </c>
      <c r="D651" s="4">
        <v>6500</v>
      </c>
      <c r="E651" s="48">
        <v>52</v>
      </c>
      <c r="F651" s="123" t="str">
        <f t="shared" ref="F651:F690" si="22">IFERROR(IF(D651/E651&gt;=120,"PLATINASTA","DIJAMANTSKA")," ")</f>
        <v>PLATINASTA</v>
      </c>
      <c r="G651" s="102" t="s">
        <v>2166</v>
      </c>
      <c r="H651" s="110" t="str">
        <f t="shared" si="21"/>
        <v xml:space="preserve"> </v>
      </c>
      <c r="I651" s="55"/>
    </row>
    <row r="652" spans="1:9" ht="30" customHeight="1" thickBot="1" x14ac:dyDescent="0.4">
      <c r="A652" s="67" t="s">
        <v>1022</v>
      </c>
      <c r="B652" s="35" t="s">
        <v>44</v>
      </c>
      <c r="C652" s="34">
        <v>2000</v>
      </c>
      <c r="D652" s="4">
        <v>2000</v>
      </c>
      <c r="E652" s="48">
        <v>12</v>
      </c>
      <c r="F652" s="123" t="str">
        <f t="shared" si="22"/>
        <v>PLATINASTA</v>
      </c>
      <c r="G652" s="102" t="s">
        <v>2166</v>
      </c>
      <c r="H652" s="110" t="str">
        <f t="shared" si="21"/>
        <v xml:space="preserve"> </v>
      </c>
      <c r="I652" s="55"/>
    </row>
    <row r="653" spans="1:9" ht="30" customHeight="1" thickBot="1" x14ac:dyDescent="0.4">
      <c r="A653" s="67" t="s">
        <v>1023</v>
      </c>
      <c r="B653" s="35" t="s">
        <v>1024</v>
      </c>
      <c r="C653" s="34">
        <v>11569.44</v>
      </c>
      <c r="D653" s="4">
        <v>11569.44</v>
      </c>
      <c r="E653" s="10" t="s">
        <v>1559</v>
      </c>
      <c r="F653" s="123" t="str">
        <f t="shared" si="22"/>
        <v xml:space="preserve"> </v>
      </c>
      <c r="G653" s="102" t="s">
        <v>2166</v>
      </c>
      <c r="H653" s="110" t="str">
        <f t="shared" si="21"/>
        <v xml:space="preserve"> </v>
      </c>
      <c r="I653" s="55" t="s">
        <v>1586</v>
      </c>
    </row>
    <row r="654" spans="1:9" ht="30" customHeight="1" thickBot="1" x14ac:dyDescent="0.4">
      <c r="A654" s="67" t="s">
        <v>1025</v>
      </c>
      <c r="B654" s="35" t="s">
        <v>262</v>
      </c>
      <c r="C654" s="34">
        <v>10000</v>
      </c>
      <c r="D654" s="4">
        <v>10000</v>
      </c>
      <c r="E654" s="48">
        <v>80</v>
      </c>
      <c r="F654" s="123" t="str">
        <f t="shared" si="22"/>
        <v>PLATINASTA</v>
      </c>
      <c r="G654" s="102" t="s">
        <v>2166</v>
      </c>
      <c r="H654" s="110" t="str">
        <f t="shared" si="21"/>
        <v xml:space="preserve"> </v>
      </c>
      <c r="I654" s="55"/>
    </row>
    <row r="655" spans="1:9" ht="30" customHeight="1" thickBot="1" x14ac:dyDescent="0.4">
      <c r="A655" s="67" t="s">
        <v>1026</v>
      </c>
      <c r="B655" s="35" t="s">
        <v>75</v>
      </c>
      <c r="C655" s="34">
        <v>17000</v>
      </c>
      <c r="D655" s="4">
        <v>17000</v>
      </c>
      <c r="E655" s="48">
        <v>140</v>
      </c>
      <c r="F655" s="123" t="str">
        <f t="shared" si="22"/>
        <v>PLATINASTA</v>
      </c>
      <c r="G655" s="102" t="s">
        <v>2166</v>
      </c>
      <c r="H655" s="110" t="str">
        <f t="shared" si="21"/>
        <v xml:space="preserve"> </v>
      </c>
      <c r="I655" s="55"/>
    </row>
    <row r="656" spans="1:9" ht="30" customHeight="1" thickBot="1" x14ac:dyDescent="0.4">
      <c r="A656" s="67" t="s">
        <v>1030</v>
      </c>
      <c r="B656" s="35" t="s">
        <v>174</v>
      </c>
      <c r="C656" s="34">
        <v>4000</v>
      </c>
      <c r="D656" s="4">
        <v>4000</v>
      </c>
      <c r="E656" s="48">
        <v>27</v>
      </c>
      <c r="F656" s="123" t="str">
        <f t="shared" si="22"/>
        <v>PLATINASTA</v>
      </c>
      <c r="G656" s="102" t="s">
        <v>2166</v>
      </c>
      <c r="H656" s="110" t="str">
        <f t="shared" si="21"/>
        <v xml:space="preserve"> </v>
      </c>
      <c r="I656" s="55"/>
    </row>
    <row r="657" spans="1:9" ht="30" customHeight="1" thickBot="1" x14ac:dyDescent="0.4">
      <c r="A657" s="67" t="s">
        <v>1031</v>
      </c>
      <c r="B657" s="35" t="s">
        <v>592</v>
      </c>
      <c r="C657" s="34">
        <v>6000</v>
      </c>
      <c r="D657" s="4">
        <v>6000</v>
      </c>
      <c r="E657" s="48">
        <v>60</v>
      </c>
      <c r="F657" s="123" t="str">
        <f t="shared" si="22"/>
        <v>DIJAMANTSKA</v>
      </c>
      <c r="G657" s="102" t="s">
        <v>2166</v>
      </c>
      <c r="H657" s="110" t="str">
        <f t="shared" si="21"/>
        <v xml:space="preserve"> </v>
      </c>
      <c r="I657" s="55"/>
    </row>
    <row r="658" spans="1:9" ht="30" customHeight="1" thickBot="1" x14ac:dyDescent="0.4">
      <c r="A658" s="67" t="s">
        <v>1033</v>
      </c>
      <c r="B658" s="35" t="s">
        <v>255</v>
      </c>
      <c r="C658" s="34">
        <v>8000</v>
      </c>
      <c r="D658" s="4">
        <v>8000</v>
      </c>
      <c r="E658" s="48">
        <v>60</v>
      </c>
      <c r="F658" s="123" t="str">
        <f t="shared" si="22"/>
        <v>PLATINASTA</v>
      </c>
      <c r="G658" s="102" t="s">
        <v>2166</v>
      </c>
      <c r="H658" s="110" t="str">
        <f t="shared" si="21"/>
        <v xml:space="preserve"> </v>
      </c>
      <c r="I658" s="55"/>
    </row>
    <row r="659" spans="1:9" ht="30" customHeight="1" thickBot="1" x14ac:dyDescent="0.4">
      <c r="A659" s="67" t="s">
        <v>1034</v>
      </c>
      <c r="B659" s="35" t="s">
        <v>97</v>
      </c>
      <c r="C659" s="34">
        <v>1500</v>
      </c>
      <c r="D659" s="4">
        <v>1500</v>
      </c>
      <c r="E659" s="91">
        <v>54</v>
      </c>
      <c r="F659" s="123" t="str">
        <f t="shared" si="22"/>
        <v>DIJAMANTSKA</v>
      </c>
      <c r="G659" s="91">
        <v>54</v>
      </c>
      <c r="H659" s="110" t="str">
        <f t="shared" si="21"/>
        <v>DIJAMANTSKA</v>
      </c>
      <c r="I659" s="55"/>
    </row>
    <row r="660" spans="1:9" ht="30" customHeight="1" thickBot="1" x14ac:dyDescent="0.4">
      <c r="A660" s="67" t="s">
        <v>1035</v>
      </c>
      <c r="B660" s="35" t="s">
        <v>101</v>
      </c>
      <c r="C660" s="34">
        <v>5000</v>
      </c>
      <c r="D660" s="4">
        <v>5000</v>
      </c>
      <c r="E660" s="48">
        <v>40</v>
      </c>
      <c r="F660" s="123" t="str">
        <f t="shared" si="22"/>
        <v>PLATINASTA</v>
      </c>
      <c r="G660" s="102" t="s">
        <v>2166</v>
      </c>
      <c r="H660" s="110" t="str">
        <f t="shared" si="21"/>
        <v xml:space="preserve"> </v>
      </c>
      <c r="I660" s="55"/>
    </row>
    <row r="661" spans="1:9" ht="30" customHeight="1" thickBot="1" x14ac:dyDescent="0.4">
      <c r="A661" s="67" t="s">
        <v>309</v>
      </c>
      <c r="B661" s="35" t="s">
        <v>72</v>
      </c>
      <c r="C661" s="34">
        <v>4000</v>
      </c>
      <c r="D661" s="15">
        <v>3480</v>
      </c>
      <c r="E661" s="48">
        <v>29</v>
      </c>
      <c r="F661" s="123" t="str">
        <f t="shared" si="22"/>
        <v>PLATINASTA</v>
      </c>
      <c r="G661" s="102" t="s">
        <v>2166</v>
      </c>
      <c r="H661" s="110" t="str">
        <f t="shared" si="21"/>
        <v xml:space="preserve"> </v>
      </c>
      <c r="I661" s="55"/>
    </row>
    <row r="662" spans="1:9" ht="30" customHeight="1" thickBot="1" x14ac:dyDescent="0.4">
      <c r="A662" s="67" t="s">
        <v>1038</v>
      </c>
      <c r="B662" s="35" t="s">
        <v>86</v>
      </c>
      <c r="C662" s="34">
        <v>12000</v>
      </c>
      <c r="D662" s="4">
        <v>6000</v>
      </c>
      <c r="E662" s="91">
        <v>48</v>
      </c>
      <c r="F662" s="123" t="str">
        <f t="shared" si="22"/>
        <v>PLATINASTA</v>
      </c>
      <c r="G662" s="91">
        <v>48</v>
      </c>
      <c r="H662" s="110" t="str">
        <f t="shared" si="21"/>
        <v>PLATINASTA PLUS</v>
      </c>
      <c r="I662" s="55"/>
    </row>
    <row r="663" spans="1:9" ht="30" customHeight="1" thickBot="1" x14ac:dyDescent="0.4">
      <c r="A663" s="67" t="s">
        <v>1039</v>
      </c>
      <c r="B663" s="35" t="s">
        <v>529</v>
      </c>
      <c r="C663" s="34">
        <v>6000</v>
      </c>
      <c r="D663" s="4">
        <v>6000</v>
      </c>
      <c r="E663" s="48">
        <v>60</v>
      </c>
      <c r="F663" s="123" t="str">
        <f t="shared" si="22"/>
        <v>DIJAMANTSKA</v>
      </c>
      <c r="G663" s="102" t="s">
        <v>2166</v>
      </c>
      <c r="H663" s="110" t="str">
        <f t="shared" si="21"/>
        <v xml:space="preserve"> </v>
      </c>
      <c r="I663" s="55"/>
    </row>
    <row r="664" spans="1:9" ht="30" customHeight="1" thickBot="1" x14ac:dyDescent="0.4">
      <c r="A664" s="67" t="s">
        <v>1040</v>
      </c>
      <c r="B664" s="35" t="s">
        <v>251</v>
      </c>
      <c r="C664" s="34">
        <v>7120</v>
      </c>
      <c r="D664" s="4">
        <v>7120</v>
      </c>
      <c r="E664" s="48">
        <v>21</v>
      </c>
      <c r="F664" s="123" t="str">
        <f t="shared" si="22"/>
        <v>PLATINASTA</v>
      </c>
      <c r="G664" s="102" t="s">
        <v>2166</v>
      </c>
      <c r="H664" s="110" t="str">
        <f t="shared" si="21"/>
        <v xml:space="preserve"> </v>
      </c>
      <c r="I664" s="55"/>
    </row>
    <row r="665" spans="1:9" ht="30" customHeight="1" thickBot="1" x14ac:dyDescent="0.4">
      <c r="A665" s="67" t="s">
        <v>1041</v>
      </c>
      <c r="B665" s="35" t="s">
        <v>170</v>
      </c>
      <c r="C665" s="34">
        <v>5000</v>
      </c>
      <c r="D665" s="4">
        <v>5000</v>
      </c>
      <c r="E665" s="48">
        <v>80</v>
      </c>
      <c r="F665" s="123" t="str">
        <f t="shared" si="22"/>
        <v>DIJAMANTSKA</v>
      </c>
      <c r="G665" s="102" t="s">
        <v>2166</v>
      </c>
      <c r="H665" s="110" t="str">
        <f t="shared" si="21"/>
        <v xml:space="preserve"> </v>
      </c>
      <c r="I665" s="55"/>
    </row>
    <row r="666" spans="1:9" ht="16" thickBot="1" x14ac:dyDescent="0.4">
      <c r="A666" s="67" t="s">
        <v>384</v>
      </c>
      <c r="B666" s="19" t="s">
        <v>70</v>
      </c>
      <c r="C666" s="34">
        <v>8500</v>
      </c>
      <c r="D666" s="50">
        <v>4000</v>
      </c>
      <c r="E666" s="48">
        <v>70</v>
      </c>
      <c r="F666" s="123" t="str">
        <f t="shared" si="22"/>
        <v>DIJAMANTSKA</v>
      </c>
      <c r="G666" s="102" t="s">
        <v>2166</v>
      </c>
      <c r="H666" s="110" t="str">
        <f t="shared" si="21"/>
        <v xml:space="preserve"> </v>
      </c>
      <c r="I666" s="55"/>
    </row>
    <row r="667" spans="1:9" ht="30" customHeight="1" thickBot="1" x14ac:dyDescent="0.4">
      <c r="A667" s="67" t="s">
        <v>1042</v>
      </c>
      <c r="B667" s="35" t="s">
        <v>1043</v>
      </c>
      <c r="C667" s="34">
        <v>3000</v>
      </c>
      <c r="D667" s="4">
        <v>3000</v>
      </c>
      <c r="E667" s="10" t="s">
        <v>1563</v>
      </c>
      <c r="F667" s="123" t="str">
        <f t="shared" si="22"/>
        <v xml:space="preserve"> </v>
      </c>
      <c r="G667" s="102" t="s">
        <v>2166</v>
      </c>
      <c r="H667" s="110" t="str">
        <f t="shared" si="21"/>
        <v xml:space="preserve"> </v>
      </c>
      <c r="I667" s="55"/>
    </row>
    <row r="668" spans="1:9" ht="30" customHeight="1" thickBot="1" x14ac:dyDescent="0.4">
      <c r="A668" s="67" t="s">
        <v>1044</v>
      </c>
      <c r="B668" s="35" t="s">
        <v>49</v>
      </c>
      <c r="C668" s="34">
        <v>5000</v>
      </c>
      <c r="D668" s="4">
        <v>5000</v>
      </c>
      <c r="E668" s="48">
        <v>78</v>
      </c>
      <c r="F668" s="123" t="str">
        <f t="shared" si="22"/>
        <v>DIJAMANTSKA</v>
      </c>
      <c r="G668" s="102" t="s">
        <v>2166</v>
      </c>
      <c r="H668" s="110" t="str">
        <f t="shared" si="21"/>
        <v xml:space="preserve"> </v>
      </c>
      <c r="I668" s="55"/>
    </row>
    <row r="669" spans="1:9" ht="30" customHeight="1" thickBot="1" x14ac:dyDescent="0.4">
      <c r="A669" s="67" t="s">
        <v>1045</v>
      </c>
      <c r="B669" s="35" t="s">
        <v>49</v>
      </c>
      <c r="C669" s="34">
        <v>5000</v>
      </c>
      <c r="D669" s="4">
        <v>5000</v>
      </c>
      <c r="E669" s="48">
        <v>10</v>
      </c>
      <c r="F669" s="123" t="str">
        <f t="shared" si="22"/>
        <v>PLATINASTA</v>
      </c>
      <c r="G669" s="102" t="s">
        <v>2166</v>
      </c>
      <c r="H669" s="110" t="str">
        <f t="shared" si="21"/>
        <v xml:space="preserve"> </v>
      </c>
      <c r="I669" s="55"/>
    </row>
    <row r="670" spans="1:9" ht="30" customHeight="1" thickBot="1" x14ac:dyDescent="0.4">
      <c r="A670" s="67" t="s">
        <v>1046</v>
      </c>
      <c r="B670" s="35" t="s">
        <v>199</v>
      </c>
      <c r="C670" s="34">
        <v>12000</v>
      </c>
      <c r="D670" s="4">
        <v>12000</v>
      </c>
      <c r="E670" s="48">
        <v>100</v>
      </c>
      <c r="F670" s="123" t="str">
        <f t="shared" si="22"/>
        <v>PLATINASTA</v>
      </c>
      <c r="G670" s="102" t="s">
        <v>2166</v>
      </c>
      <c r="H670" s="110" t="str">
        <f t="shared" si="21"/>
        <v xml:space="preserve"> </v>
      </c>
      <c r="I670" s="55"/>
    </row>
    <row r="671" spans="1:9" ht="30" customHeight="1" thickBot="1" x14ac:dyDescent="0.4">
      <c r="A671" s="67" t="s">
        <v>1047</v>
      </c>
      <c r="B671" s="35" t="s">
        <v>311</v>
      </c>
      <c r="C671" s="34">
        <v>4000</v>
      </c>
      <c r="D671" s="4">
        <v>4000</v>
      </c>
      <c r="E671" s="48">
        <v>65</v>
      </c>
      <c r="F671" s="123" t="str">
        <f t="shared" si="22"/>
        <v>DIJAMANTSKA</v>
      </c>
      <c r="G671" s="102" t="s">
        <v>2166</v>
      </c>
      <c r="H671" s="110" t="str">
        <f t="shared" si="21"/>
        <v xml:space="preserve"> </v>
      </c>
      <c r="I671" s="55"/>
    </row>
    <row r="672" spans="1:9" ht="30" customHeight="1" thickBot="1" x14ac:dyDescent="0.4">
      <c r="A672" s="67" t="s">
        <v>2112</v>
      </c>
      <c r="B672" s="67" t="s">
        <v>356</v>
      </c>
      <c r="C672" s="34">
        <v>2000</v>
      </c>
      <c r="D672" s="4">
        <v>2000</v>
      </c>
      <c r="E672" s="91">
        <v>33</v>
      </c>
      <c r="F672" s="123" t="str">
        <f t="shared" si="22"/>
        <v>DIJAMANTSKA</v>
      </c>
      <c r="G672" s="91">
        <v>33</v>
      </c>
      <c r="H672" s="110" t="str">
        <f t="shared" si="21"/>
        <v>DIJAMANTSKA</v>
      </c>
      <c r="I672" s="55"/>
    </row>
    <row r="673" spans="1:9" ht="30" customHeight="1" thickBot="1" x14ac:dyDescent="0.4">
      <c r="A673" s="67" t="s">
        <v>1050</v>
      </c>
      <c r="B673" s="35" t="s">
        <v>72</v>
      </c>
      <c r="C673" s="34">
        <v>2000</v>
      </c>
      <c r="D673" s="4">
        <v>2000</v>
      </c>
      <c r="E673" s="48">
        <v>53</v>
      </c>
      <c r="F673" s="123" t="str">
        <f t="shared" si="22"/>
        <v>DIJAMANTSKA</v>
      </c>
      <c r="G673" s="102" t="s">
        <v>2166</v>
      </c>
      <c r="H673" s="110" t="str">
        <f t="shared" si="21"/>
        <v xml:space="preserve"> </v>
      </c>
      <c r="I673" s="55"/>
    </row>
    <row r="674" spans="1:9" ht="30" customHeight="1" thickBot="1" x14ac:dyDescent="0.4">
      <c r="A674" s="67" t="s">
        <v>1052</v>
      </c>
      <c r="B674" s="35" t="s">
        <v>68</v>
      </c>
      <c r="C674" s="34">
        <v>15000</v>
      </c>
      <c r="D674" s="4">
        <v>15000</v>
      </c>
      <c r="E674" s="91">
        <v>88</v>
      </c>
      <c r="F674" s="123" t="str">
        <f t="shared" si="22"/>
        <v>PLATINASTA</v>
      </c>
      <c r="G674" s="91">
        <v>88</v>
      </c>
      <c r="H674" s="110" t="str">
        <f t="shared" si="21"/>
        <v>PLATINASTA</v>
      </c>
      <c r="I674" s="55"/>
    </row>
    <row r="675" spans="1:9" ht="30" customHeight="1" thickBot="1" x14ac:dyDescent="0.4">
      <c r="A675" s="67" t="s">
        <v>1054</v>
      </c>
      <c r="B675" s="35" t="s">
        <v>136</v>
      </c>
      <c r="C675" s="34">
        <v>2500</v>
      </c>
      <c r="D675" s="4">
        <v>2500</v>
      </c>
      <c r="E675" s="48" t="s">
        <v>1580</v>
      </c>
      <c r="F675" s="123" t="str">
        <f t="shared" si="22"/>
        <v xml:space="preserve"> </v>
      </c>
      <c r="G675" s="102" t="s">
        <v>2166</v>
      </c>
      <c r="H675" s="110" t="str">
        <f t="shared" si="21"/>
        <v xml:space="preserve"> </v>
      </c>
      <c r="I675" s="55"/>
    </row>
    <row r="676" spans="1:9" ht="30" customHeight="1" thickBot="1" x14ac:dyDescent="0.4">
      <c r="A676" s="67" t="s">
        <v>1055</v>
      </c>
      <c r="B676" s="35" t="s">
        <v>2</v>
      </c>
      <c r="C676" s="34">
        <v>3100</v>
      </c>
      <c r="D676" s="4">
        <v>3100</v>
      </c>
      <c r="E676" s="48">
        <v>20</v>
      </c>
      <c r="F676" s="123" t="str">
        <f t="shared" si="22"/>
        <v>PLATINASTA</v>
      </c>
      <c r="G676" s="102" t="s">
        <v>2166</v>
      </c>
      <c r="H676" s="110" t="str">
        <f t="shared" si="21"/>
        <v xml:space="preserve"> </v>
      </c>
      <c r="I676" s="55"/>
    </row>
    <row r="677" spans="1:9" ht="30" customHeight="1" thickBot="1" x14ac:dyDescent="0.4">
      <c r="A677" s="67" t="s">
        <v>1056</v>
      </c>
      <c r="B677" s="35" t="s">
        <v>2</v>
      </c>
      <c r="C677" s="34">
        <v>3100</v>
      </c>
      <c r="D677" s="4">
        <v>3100</v>
      </c>
      <c r="E677" s="48">
        <v>40</v>
      </c>
      <c r="F677" s="123" t="str">
        <f t="shared" si="22"/>
        <v>DIJAMANTSKA</v>
      </c>
      <c r="G677" s="102" t="s">
        <v>2166</v>
      </c>
      <c r="H677" s="110" t="str">
        <f t="shared" si="21"/>
        <v xml:space="preserve"> </v>
      </c>
      <c r="I677" s="55"/>
    </row>
    <row r="678" spans="1:9" ht="30" customHeight="1" thickBot="1" x14ac:dyDescent="0.4">
      <c r="A678" s="67" t="s">
        <v>1057</v>
      </c>
      <c r="B678" s="35" t="s">
        <v>294</v>
      </c>
      <c r="C678" s="34">
        <v>10000</v>
      </c>
      <c r="D678" s="4">
        <v>10000</v>
      </c>
      <c r="E678" s="48">
        <v>60</v>
      </c>
      <c r="F678" s="123" t="str">
        <f t="shared" si="22"/>
        <v>PLATINASTA</v>
      </c>
      <c r="G678" s="102" t="s">
        <v>2166</v>
      </c>
      <c r="H678" s="110" t="str">
        <f t="shared" si="21"/>
        <v xml:space="preserve"> </v>
      </c>
      <c r="I678" s="55"/>
    </row>
    <row r="679" spans="1:9" ht="30" customHeight="1" thickBot="1" x14ac:dyDescent="0.4">
      <c r="A679" s="67" t="s">
        <v>1058</v>
      </c>
      <c r="B679" s="35" t="s">
        <v>449</v>
      </c>
      <c r="C679" s="34">
        <v>1000</v>
      </c>
      <c r="D679" s="4">
        <v>1000</v>
      </c>
      <c r="E679" s="48">
        <v>52</v>
      </c>
      <c r="F679" s="123" t="str">
        <f t="shared" si="22"/>
        <v>DIJAMANTSKA</v>
      </c>
      <c r="G679" s="102" t="s">
        <v>2166</v>
      </c>
      <c r="H679" s="110" t="str">
        <f t="shared" si="21"/>
        <v xml:space="preserve"> </v>
      </c>
      <c r="I679" s="55"/>
    </row>
    <row r="680" spans="1:9" ht="30" customHeight="1" thickBot="1" x14ac:dyDescent="0.4">
      <c r="A680" s="67" t="s">
        <v>538</v>
      </c>
      <c r="B680" s="35" t="s">
        <v>1</v>
      </c>
      <c r="C680" s="34">
        <v>11000</v>
      </c>
      <c r="D680" s="15">
        <v>6000</v>
      </c>
      <c r="E680" s="48">
        <v>70</v>
      </c>
      <c r="F680" s="123" t="str">
        <f t="shared" si="22"/>
        <v>DIJAMANTSKA</v>
      </c>
      <c r="G680" s="102" t="s">
        <v>2166</v>
      </c>
      <c r="H680" s="110" t="str">
        <f t="shared" si="21"/>
        <v xml:space="preserve"> </v>
      </c>
      <c r="I680" s="55"/>
    </row>
    <row r="681" spans="1:9" ht="30" customHeight="1" thickBot="1" x14ac:dyDescent="0.4">
      <c r="A681" s="67" t="s">
        <v>1062</v>
      </c>
      <c r="B681" s="35" t="s">
        <v>49</v>
      </c>
      <c r="C681" s="34">
        <v>4320</v>
      </c>
      <c r="D681" s="4">
        <v>4320</v>
      </c>
      <c r="E681" s="10" t="s">
        <v>1559</v>
      </c>
      <c r="F681" s="123" t="str">
        <f t="shared" si="22"/>
        <v xml:space="preserve"> </v>
      </c>
      <c r="G681" s="102" t="s">
        <v>2166</v>
      </c>
      <c r="H681" s="110" t="str">
        <f t="shared" si="21"/>
        <v xml:space="preserve"> </v>
      </c>
      <c r="I681" s="55" t="s">
        <v>1585</v>
      </c>
    </row>
    <row r="682" spans="1:9" ht="30" customHeight="1" thickBot="1" x14ac:dyDescent="0.4">
      <c r="A682" s="67" t="s">
        <v>1063</v>
      </c>
      <c r="B682" s="35" t="s">
        <v>382</v>
      </c>
      <c r="C682" s="34">
        <v>3000</v>
      </c>
      <c r="D682" s="4">
        <v>3000</v>
      </c>
      <c r="E682" s="48">
        <v>50</v>
      </c>
      <c r="F682" s="123" t="str">
        <f t="shared" si="22"/>
        <v>DIJAMANTSKA</v>
      </c>
      <c r="G682" s="102" t="s">
        <v>2166</v>
      </c>
      <c r="H682" s="110" t="str">
        <f t="shared" si="21"/>
        <v xml:space="preserve"> </v>
      </c>
      <c r="I682" s="55"/>
    </row>
    <row r="683" spans="1:9" ht="30" customHeight="1" thickBot="1" x14ac:dyDescent="0.4">
      <c r="A683" s="67" t="s">
        <v>1065</v>
      </c>
      <c r="B683" s="35" t="s">
        <v>8</v>
      </c>
      <c r="C683" s="34">
        <v>9600</v>
      </c>
      <c r="D683" s="4">
        <v>9600</v>
      </c>
      <c r="E683" s="48">
        <v>40</v>
      </c>
      <c r="F683" s="123" t="str">
        <f t="shared" si="22"/>
        <v>PLATINASTA</v>
      </c>
      <c r="G683" s="102" t="s">
        <v>2166</v>
      </c>
      <c r="H683" s="110" t="str">
        <f t="shared" si="21"/>
        <v xml:space="preserve"> </v>
      </c>
      <c r="I683" s="55"/>
    </row>
    <row r="684" spans="1:9" ht="30" customHeight="1" thickBot="1" x14ac:dyDescent="0.4">
      <c r="A684" s="67" t="s">
        <v>1066</v>
      </c>
      <c r="B684" s="35" t="s">
        <v>49</v>
      </c>
      <c r="C684" s="34">
        <v>10920</v>
      </c>
      <c r="D684" s="4">
        <v>10920</v>
      </c>
      <c r="E684" s="48">
        <v>90</v>
      </c>
      <c r="F684" s="123" t="str">
        <f t="shared" si="22"/>
        <v>PLATINASTA</v>
      </c>
      <c r="G684" s="102" t="s">
        <v>2166</v>
      </c>
      <c r="H684" s="110" t="str">
        <f t="shared" si="21"/>
        <v xml:space="preserve"> </v>
      </c>
      <c r="I684" s="55"/>
    </row>
    <row r="685" spans="1:9" ht="30" customHeight="1" thickBot="1" x14ac:dyDescent="0.4">
      <c r="A685" s="67" t="s">
        <v>1067</v>
      </c>
      <c r="B685" s="35" t="s">
        <v>1068</v>
      </c>
      <c r="C685" s="34">
        <v>1000</v>
      </c>
      <c r="D685" s="4">
        <v>1000</v>
      </c>
      <c r="E685" s="10" t="s">
        <v>1584</v>
      </c>
      <c r="F685" s="123" t="str">
        <f t="shared" si="22"/>
        <v xml:space="preserve"> </v>
      </c>
      <c r="G685" s="102" t="s">
        <v>2166</v>
      </c>
      <c r="H685" s="110" t="str">
        <f t="shared" si="21"/>
        <v xml:space="preserve"> </v>
      </c>
      <c r="I685" s="55"/>
    </row>
    <row r="686" spans="1:9" ht="30" customHeight="1" thickBot="1" x14ac:dyDescent="0.4">
      <c r="A686" s="67" t="s">
        <v>537</v>
      </c>
      <c r="B686" s="35" t="s">
        <v>26</v>
      </c>
      <c r="C686" s="34">
        <v>1000</v>
      </c>
      <c r="D686" s="4">
        <v>1000</v>
      </c>
      <c r="E686" s="10" t="s">
        <v>1563</v>
      </c>
      <c r="F686" s="123" t="str">
        <f t="shared" si="22"/>
        <v xml:space="preserve"> </v>
      </c>
      <c r="G686" s="102" t="s">
        <v>2166</v>
      </c>
      <c r="H686" s="110" t="str">
        <f t="shared" si="21"/>
        <v xml:space="preserve"> </v>
      </c>
      <c r="I686" s="55"/>
    </row>
    <row r="687" spans="1:9" ht="30" customHeight="1" thickBot="1" x14ac:dyDescent="0.4">
      <c r="A687" s="67" t="s">
        <v>1069</v>
      </c>
      <c r="B687" s="35" t="s">
        <v>1070</v>
      </c>
      <c r="C687" s="34">
        <v>3000</v>
      </c>
      <c r="D687" s="4">
        <v>3000</v>
      </c>
      <c r="E687" s="48">
        <v>71</v>
      </c>
      <c r="F687" s="123" t="str">
        <f t="shared" si="22"/>
        <v>DIJAMANTSKA</v>
      </c>
      <c r="G687" s="102" t="s">
        <v>2166</v>
      </c>
      <c r="H687" s="110" t="str">
        <f t="shared" si="21"/>
        <v xml:space="preserve"> </v>
      </c>
      <c r="I687" s="55"/>
    </row>
    <row r="688" spans="1:9" ht="30" customHeight="1" thickBot="1" x14ac:dyDescent="0.4">
      <c r="A688" s="67" t="s">
        <v>1071</v>
      </c>
      <c r="B688" s="35" t="s">
        <v>32</v>
      </c>
      <c r="C688" s="34">
        <v>1000</v>
      </c>
      <c r="D688" s="4">
        <v>1000</v>
      </c>
      <c r="E688" s="48">
        <v>33</v>
      </c>
      <c r="F688" s="123" t="str">
        <f t="shared" si="22"/>
        <v>DIJAMANTSKA</v>
      </c>
      <c r="G688" s="102" t="s">
        <v>2166</v>
      </c>
      <c r="H688" s="110" t="str">
        <f t="shared" si="21"/>
        <v xml:space="preserve"> </v>
      </c>
      <c r="I688" s="55"/>
    </row>
    <row r="689" spans="1:9" ht="30" customHeight="1" thickBot="1" x14ac:dyDescent="0.4">
      <c r="A689" s="67" t="s">
        <v>1073</v>
      </c>
      <c r="B689" s="35" t="s">
        <v>125</v>
      </c>
      <c r="C689" s="34">
        <v>3800</v>
      </c>
      <c r="D689" s="4">
        <v>3800</v>
      </c>
      <c r="E689" s="48">
        <v>32</v>
      </c>
      <c r="F689" s="123" t="str">
        <f t="shared" si="22"/>
        <v>DIJAMANTSKA</v>
      </c>
      <c r="G689" s="102" t="s">
        <v>2166</v>
      </c>
      <c r="H689" s="110" t="str">
        <f t="shared" si="21"/>
        <v xml:space="preserve"> </v>
      </c>
      <c r="I689" s="55"/>
    </row>
    <row r="690" spans="1:9" ht="30" customHeight="1" thickBot="1" x14ac:dyDescent="0.4">
      <c r="A690" s="67" t="s">
        <v>1074</v>
      </c>
      <c r="B690" s="35" t="s">
        <v>219</v>
      </c>
      <c r="C690" s="34">
        <v>3600</v>
      </c>
      <c r="D690" s="4">
        <v>3600</v>
      </c>
      <c r="E690" s="48">
        <v>22</v>
      </c>
      <c r="F690" s="123" t="str">
        <f t="shared" si="22"/>
        <v>PLATINASTA</v>
      </c>
      <c r="G690" s="102" t="s">
        <v>2166</v>
      </c>
      <c r="H690" s="110" t="str">
        <f t="shared" si="21"/>
        <v xml:space="preserve"> </v>
      </c>
      <c r="I690" s="55"/>
    </row>
    <row r="691" spans="1:9" ht="30" customHeight="1" thickBot="1" x14ac:dyDescent="0.4">
      <c r="A691" s="67" t="s">
        <v>2172</v>
      </c>
      <c r="B691" s="67" t="s">
        <v>706</v>
      </c>
      <c r="C691" s="111">
        <v>25000</v>
      </c>
      <c r="D691" s="111">
        <v>25000</v>
      </c>
      <c r="E691" s="48" t="s">
        <v>1580</v>
      </c>
      <c r="F691" s="123"/>
      <c r="G691" s="102" t="s">
        <v>2166</v>
      </c>
      <c r="H691" s="110"/>
      <c r="I691" s="55"/>
    </row>
    <row r="692" spans="1:9" ht="30" customHeight="1" thickBot="1" x14ac:dyDescent="0.4">
      <c r="A692" s="67" t="s">
        <v>1075</v>
      </c>
      <c r="B692" s="35" t="s">
        <v>251</v>
      </c>
      <c r="C692" s="34">
        <v>5220</v>
      </c>
      <c r="D692" s="4">
        <v>1500</v>
      </c>
      <c r="E692" s="91">
        <v>31</v>
      </c>
      <c r="F692" s="123" t="str">
        <f t="shared" ref="F692:F755" si="23">IFERROR(IF(D692/E692&gt;=120,"PLATINASTA","DIJAMANTSKA")," ")</f>
        <v>DIJAMANTSKA</v>
      </c>
      <c r="G692" s="101">
        <v>31</v>
      </c>
      <c r="H692" s="110" t="str">
        <f t="shared" ref="H692:H755" si="24">IFERROR(IF(OR((D692-6000)/E692&gt;=120,(C692-6000)/G692&gt;=120),"PLATINASTA PLUS",IF(AND((C692/G692&gt;=120),C692&lt;(G692*120+6000)),"PLATINASTA","DIJAMANTSKA"))," ")</f>
        <v>PLATINASTA</v>
      </c>
      <c r="I692" s="55"/>
    </row>
    <row r="693" spans="1:9" ht="30" customHeight="1" thickBot="1" x14ac:dyDescent="0.4">
      <c r="A693" s="67" t="s">
        <v>1076</v>
      </c>
      <c r="B693" s="35" t="s">
        <v>97</v>
      </c>
      <c r="C693" s="34">
        <v>1000</v>
      </c>
      <c r="D693" s="4">
        <v>1000</v>
      </c>
      <c r="E693" s="48">
        <v>30</v>
      </c>
      <c r="F693" s="123" t="str">
        <f t="shared" si="23"/>
        <v>DIJAMANTSKA</v>
      </c>
      <c r="G693" s="102" t="s">
        <v>2166</v>
      </c>
      <c r="H693" s="110" t="str">
        <f t="shared" si="24"/>
        <v xml:space="preserve"> </v>
      </c>
      <c r="I693" s="55"/>
    </row>
    <row r="694" spans="1:9" ht="30" customHeight="1" thickBot="1" x14ac:dyDescent="0.4">
      <c r="A694" s="67" t="s">
        <v>1077</v>
      </c>
      <c r="B694" s="35" t="s">
        <v>97</v>
      </c>
      <c r="C694" s="34">
        <v>2000</v>
      </c>
      <c r="D694" s="4">
        <v>2000</v>
      </c>
      <c r="E694" s="48">
        <v>140</v>
      </c>
      <c r="F694" s="123" t="str">
        <f t="shared" si="23"/>
        <v>DIJAMANTSKA</v>
      </c>
      <c r="G694" s="102" t="s">
        <v>2166</v>
      </c>
      <c r="H694" s="110" t="str">
        <f t="shared" si="24"/>
        <v xml:space="preserve"> </v>
      </c>
      <c r="I694" s="55"/>
    </row>
    <row r="695" spans="1:9" ht="30" customHeight="1" thickBot="1" x14ac:dyDescent="0.4">
      <c r="A695" s="67" t="s">
        <v>1078</v>
      </c>
      <c r="B695" s="35" t="s">
        <v>49</v>
      </c>
      <c r="C695" s="34">
        <v>10000</v>
      </c>
      <c r="D695" s="4">
        <v>10000</v>
      </c>
      <c r="E695" s="91">
        <v>81</v>
      </c>
      <c r="F695" s="123" t="str">
        <f t="shared" si="23"/>
        <v>PLATINASTA</v>
      </c>
      <c r="G695" s="91">
        <v>81</v>
      </c>
      <c r="H695" s="110" t="str">
        <f t="shared" si="24"/>
        <v>PLATINASTA</v>
      </c>
      <c r="I695" s="55"/>
    </row>
    <row r="696" spans="1:9" ht="30" customHeight="1" thickBot="1" x14ac:dyDescent="0.4">
      <c r="A696" s="67" t="s">
        <v>1079</v>
      </c>
      <c r="B696" s="35" t="s">
        <v>280</v>
      </c>
      <c r="C696" s="34">
        <v>4200</v>
      </c>
      <c r="D696" s="4">
        <v>4200</v>
      </c>
      <c r="E696" s="48">
        <v>35</v>
      </c>
      <c r="F696" s="123" t="str">
        <f t="shared" si="23"/>
        <v>PLATINASTA</v>
      </c>
      <c r="G696" s="102" t="s">
        <v>2166</v>
      </c>
      <c r="H696" s="110" t="str">
        <f t="shared" si="24"/>
        <v xml:space="preserve"> </v>
      </c>
      <c r="I696" s="55"/>
    </row>
    <row r="697" spans="1:9" ht="30" customHeight="1" thickBot="1" x14ac:dyDescent="0.4">
      <c r="A697" s="67" t="s">
        <v>83</v>
      </c>
      <c r="B697" s="35" t="s">
        <v>1587</v>
      </c>
      <c r="C697" s="34">
        <v>20360</v>
      </c>
      <c r="D697" s="11">
        <v>15360</v>
      </c>
      <c r="E697" s="94">
        <v>128</v>
      </c>
      <c r="F697" s="123" t="str">
        <f t="shared" si="23"/>
        <v>PLATINASTA</v>
      </c>
      <c r="G697" s="102" t="s">
        <v>2166</v>
      </c>
      <c r="H697" s="110" t="str">
        <f t="shared" si="24"/>
        <v xml:space="preserve"> </v>
      </c>
      <c r="I697" s="55"/>
    </row>
    <row r="698" spans="1:9" ht="30" customHeight="1" thickBot="1" x14ac:dyDescent="0.4">
      <c r="A698" s="67" t="s">
        <v>1080</v>
      </c>
      <c r="B698" s="35" t="s">
        <v>40</v>
      </c>
      <c r="C698" s="34">
        <v>22800</v>
      </c>
      <c r="D698" s="4">
        <v>12000</v>
      </c>
      <c r="E698" s="91">
        <v>100</v>
      </c>
      <c r="F698" s="123" t="str">
        <f t="shared" si="23"/>
        <v>PLATINASTA</v>
      </c>
      <c r="G698" s="101">
        <v>190</v>
      </c>
      <c r="H698" s="110" t="str">
        <f t="shared" si="24"/>
        <v>PLATINASTA</v>
      </c>
      <c r="I698" s="55"/>
    </row>
    <row r="699" spans="1:9" ht="30" customHeight="1" thickBot="1" x14ac:dyDescent="0.4">
      <c r="A699" s="67" t="s">
        <v>1081</v>
      </c>
      <c r="B699" s="35" t="s">
        <v>49</v>
      </c>
      <c r="C699" s="34">
        <v>5000</v>
      </c>
      <c r="D699" s="4">
        <v>5000</v>
      </c>
      <c r="E699" s="91">
        <v>221</v>
      </c>
      <c r="F699" s="123" t="str">
        <f t="shared" si="23"/>
        <v>DIJAMANTSKA</v>
      </c>
      <c r="G699" s="91">
        <v>221</v>
      </c>
      <c r="H699" s="110" t="str">
        <f t="shared" si="24"/>
        <v>DIJAMANTSKA</v>
      </c>
      <c r="I699" s="55"/>
    </row>
    <row r="700" spans="1:9" ht="30" customHeight="1" thickBot="1" x14ac:dyDescent="0.4">
      <c r="A700" s="67" t="s">
        <v>1082</v>
      </c>
      <c r="B700" s="35" t="s">
        <v>97</v>
      </c>
      <c r="C700" s="34">
        <v>1000</v>
      </c>
      <c r="D700" s="4">
        <v>1000</v>
      </c>
      <c r="E700" s="48">
        <v>76</v>
      </c>
      <c r="F700" s="123" t="str">
        <f t="shared" si="23"/>
        <v>DIJAMANTSKA</v>
      </c>
      <c r="G700" s="102" t="s">
        <v>2166</v>
      </c>
      <c r="H700" s="110" t="str">
        <f t="shared" si="24"/>
        <v xml:space="preserve"> </v>
      </c>
      <c r="I700" s="55"/>
    </row>
    <row r="701" spans="1:9" ht="30" customHeight="1" thickBot="1" x14ac:dyDescent="0.4">
      <c r="A701" s="67" t="s">
        <v>1588</v>
      </c>
      <c r="B701" s="35" t="s">
        <v>5</v>
      </c>
      <c r="C701" s="34">
        <v>5000</v>
      </c>
      <c r="D701" s="4">
        <v>5000</v>
      </c>
      <c r="E701" s="10" t="s">
        <v>1584</v>
      </c>
      <c r="F701" s="123" t="str">
        <f t="shared" si="23"/>
        <v xml:space="preserve"> </v>
      </c>
      <c r="G701" s="102" t="s">
        <v>2166</v>
      </c>
      <c r="H701" s="110" t="str">
        <f t="shared" si="24"/>
        <v xml:space="preserve"> </v>
      </c>
      <c r="I701" s="55"/>
    </row>
    <row r="702" spans="1:9" ht="30" customHeight="1" thickBot="1" x14ac:dyDescent="0.4">
      <c r="A702" s="67" t="s">
        <v>1084</v>
      </c>
      <c r="B702" s="35" t="s">
        <v>503</v>
      </c>
      <c r="C702" s="34">
        <v>2000</v>
      </c>
      <c r="D702" s="4">
        <v>2000</v>
      </c>
      <c r="E702" s="48">
        <v>56</v>
      </c>
      <c r="F702" s="123" t="str">
        <f t="shared" si="23"/>
        <v>DIJAMANTSKA</v>
      </c>
      <c r="G702" s="102" t="s">
        <v>2166</v>
      </c>
      <c r="H702" s="110" t="str">
        <f t="shared" si="24"/>
        <v xml:space="preserve"> </v>
      </c>
      <c r="I702" s="55"/>
    </row>
    <row r="703" spans="1:9" ht="30" customHeight="1" thickBot="1" x14ac:dyDescent="0.4">
      <c r="A703" s="67" t="s">
        <v>1085</v>
      </c>
      <c r="B703" s="35" t="s">
        <v>6</v>
      </c>
      <c r="C703" s="34">
        <v>1000</v>
      </c>
      <c r="D703" s="4">
        <v>1000</v>
      </c>
      <c r="E703" s="48">
        <v>54</v>
      </c>
      <c r="F703" s="123" t="str">
        <f t="shared" si="23"/>
        <v>DIJAMANTSKA</v>
      </c>
      <c r="G703" s="102" t="s">
        <v>2166</v>
      </c>
      <c r="H703" s="110" t="str">
        <f t="shared" si="24"/>
        <v xml:space="preserve"> </v>
      </c>
      <c r="I703" s="55"/>
    </row>
    <row r="704" spans="1:9" ht="30" customHeight="1" thickBot="1" x14ac:dyDescent="0.4">
      <c r="A704" s="67" t="s">
        <v>1086</v>
      </c>
      <c r="B704" s="35" t="s">
        <v>125</v>
      </c>
      <c r="C704" s="34">
        <v>1000</v>
      </c>
      <c r="D704" s="4">
        <v>1000</v>
      </c>
      <c r="E704" s="48">
        <v>15</v>
      </c>
      <c r="F704" s="123" t="str">
        <f t="shared" si="23"/>
        <v>DIJAMANTSKA</v>
      </c>
      <c r="G704" s="102" t="s">
        <v>2166</v>
      </c>
      <c r="H704" s="110" t="str">
        <f t="shared" si="24"/>
        <v xml:space="preserve"> </v>
      </c>
      <c r="I704" s="55"/>
    </row>
    <row r="705" spans="1:9" ht="30" customHeight="1" thickBot="1" x14ac:dyDescent="0.4">
      <c r="A705" s="67" t="s">
        <v>1087</v>
      </c>
      <c r="B705" s="35" t="s">
        <v>32</v>
      </c>
      <c r="C705" s="34">
        <v>1000</v>
      </c>
      <c r="D705" s="4">
        <v>1000</v>
      </c>
      <c r="E705" s="48">
        <v>4</v>
      </c>
      <c r="F705" s="123" t="str">
        <f t="shared" si="23"/>
        <v>PLATINASTA</v>
      </c>
      <c r="G705" s="102" t="s">
        <v>2166</v>
      </c>
      <c r="H705" s="110" t="str">
        <f t="shared" si="24"/>
        <v xml:space="preserve"> </v>
      </c>
      <c r="I705" s="55"/>
    </row>
    <row r="706" spans="1:9" ht="30" customHeight="1" thickBot="1" x14ac:dyDescent="0.4">
      <c r="A706" s="67" t="s">
        <v>1088</v>
      </c>
      <c r="B706" s="35" t="s">
        <v>172</v>
      </c>
      <c r="C706" s="34">
        <v>1000</v>
      </c>
      <c r="D706" s="4">
        <v>1000</v>
      </c>
      <c r="E706" s="48">
        <v>5</v>
      </c>
      <c r="F706" s="123" t="str">
        <f t="shared" si="23"/>
        <v>PLATINASTA</v>
      </c>
      <c r="G706" s="102" t="s">
        <v>2166</v>
      </c>
      <c r="H706" s="110" t="str">
        <f t="shared" si="24"/>
        <v xml:space="preserve"> </v>
      </c>
      <c r="I706" s="55"/>
    </row>
    <row r="707" spans="1:9" ht="30" customHeight="1" thickBot="1" x14ac:dyDescent="0.4">
      <c r="A707" s="67" t="s">
        <v>1089</v>
      </c>
      <c r="B707" s="35" t="s">
        <v>8</v>
      </c>
      <c r="C707" s="34">
        <v>12000</v>
      </c>
      <c r="D707" s="4">
        <v>12000</v>
      </c>
      <c r="E707" s="48">
        <v>12</v>
      </c>
      <c r="F707" s="123" t="str">
        <f t="shared" si="23"/>
        <v>PLATINASTA</v>
      </c>
      <c r="G707" s="102" t="s">
        <v>2166</v>
      </c>
      <c r="H707" s="110" t="str">
        <f t="shared" si="24"/>
        <v xml:space="preserve"> </v>
      </c>
      <c r="I707" s="55"/>
    </row>
    <row r="708" spans="1:9" ht="30" customHeight="1" thickBot="1" x14ac:dyDescent="0.4">
      <c r="A708" s="67" t="s">
        <v>1090</v>
      </c>
      <c r="B708" s="35" t="s">
        <v>1</v>
      </c>
      <c r="C708" s="34">
        <v>5000</v>
      </c>
      <c r="D708" s="4">
        <v>5000</v>
      </c>
      <c r="E708" s="91">
        <v>40</v>
      </c>
      <c r="F708" s="123" t="str">
        <f t="shared" si="23"/>
        <v>PLATINASTA</v>
      </c>
      <c r="G708" s="101">
        <v>40</v>
      </c>
      <c r="H708" s="110" t="str">
        <f t="shared" si="24"/>
        <v>PLATINASTA</v>
      </c>
      <c r="I708" s="55"/>
    </row>
    <row r="709" spans="1:9" ht="30" customHeight="1" thickBot="1" x14ac:dyDescent="0.4">
      <c r="A709" s="67" t="s">
        <v>1092</v>
      </c>
      <c r="B709" s="35" t="s">
        <v>72</v>
      </c>
      <c r="C709" s="34">
        <v>4800</v>
      </c>
      <c r="D709" s="4">
        <v>4800</v>
      </c>
      <c r="E709" s="91">
        <v>40</v>
      </c>
      <c r="F709" s="123" t="str">
        <f t="shared" si="23"/>
        <v>PLATINASTA</v>
      </c>
      <c r="G709" s="91">
        <v>40</v>
      </c>
      <c r="H709" s="110" t="str">
        <f t="shared" si="24"/>
        <v>PLATINASTA</v>
      </c>
      <c r="I709" s="55"/>
    </row>
    <row r="710" spans="1:9" ht="30" customHeight="1" thickBot="1" x14ac:dyDescent="0.4">
      <c r="A710" s="67" t="s">
        <v>1093</v>
      </c>
      <c r="B710" s="35" t="s">
        <v>311</v>
      </c>
      <c r="C710" s="34">
        <v>12000</v>
      </c>
      <c r="D710" s="4">
        <v>4000</v>
      </c>
      <c r="E710" s="91">
        <v>50</v>
      </c>
      <c r="F710" s="123" t="str">
        <f t="shared" si="23"/>
        <v>DIJAMANTSKA</v>
      </c>
      <c r="G710" s="101">
        <v>50</v>
      </c>
      <c r="H710" s="110" t="str">
        <f t="shared" si="24"/>
        <v>PLATINASTA PLUS</v>
      </c>
      <c r="I710" s="55"/>
    </row>
    <row r="711" spans="1:9" ht="30" customHeight="1" thickBot="1" x14ac:dyDescent="0.4">
      <c r="A711" s="67" t="s">
        <v>1094</v>
      </c>
      <c r="B711" s="35" t="s">
        <v>1095</v>
      </c>
      <c r="C711" s="34">
        <v>20000</v>
      </c>
      <c r="D711" s="4">
        <v>20000</v>
      </c>
      <c r="E711" s="48" t="s">
        <v>1580</v>
      </c>
      <c r="F711" s="123" t="str">
        <f t="shared" si="23"/>
        <v xml:space="preserve"> </v>
      </c>
      <c r="G711" s="102" t="s">
        <v>2166</v>
      </c>
      <c r="H711" s="110" t="str">
        <f t="shared" si="24"/>
        <v xml:space="preserve"> </v>
      </c>
      <c r="I711" s="55"/>
    </row>
    <row r="712" spans="1:9" ht="30" customHeight="1" thickBot="1" x14ac:dyDescent="0.4">
      <c r="A712" s="67" t="s">
        <v>1096</v>
      </c>
      <c r="B712" s="35" t="s">
        <v>1097</v>
      </c>
      <c r="C712" s="34">
        <v>7800</v>
      </c>
      <c r="D712" s="4">
        <v>7800</v>
      </c>
      <c r="E712" s="48">
        <v>70</v>
      </c>
      <c r="F712" s="123" t="str">
        <f t="shared" si="23"/>
        <v>DIJAMANTSKA</v>
      </c>
      <c r="G712" s="102" t="s">
        <v>2166</v>
      </c>
      <c r="H712" s="110" t="str">
        <f t="shared" si="24"/>
        <v xml:space="preserve"> </v>
      </c>
      <c r="I712" s="55"/>
    </row>
    <row r="713" spans="1:9" ht="30" customHeight="1" thickBot="1" x14ac:dyDescent="0.4">
      <c r="A713" s="67" t="s">
        <v>1098</v>
      </c>
      <c r="B713" s="35" t="s">
        <v>1099</v>
      </c>
      <c r="C713" s="34">
        <v>500</v>
      </c>
      <c r="D713" s="4">
        <v>500</v>
      </c>
      <c r="E713" s="10" t="s">
        <v>1584</v>
      </c>
      <c r="F713" s="123" t="str">
        <f t="shared" si="23"/>
        <v xml:space="preserve"> </v>
      </c>
      <c r="G713" s="102" t="s">
        <v>2166</v>
      </c>
      <c r="H713" s="110" t="str">
        <f t="shared" si="24"/>
        <v xml:space="preserve"> </v>
      </c>
      <c r="I713" s="55"/>
    </row>
    <row r="714" spans="1:9" ht="30" customHeight="1" thickBot="1" x14ac:dyDescent="0.4">
      <c r="A714" s="67" t="s">
        <v>1100</v>
      </c>
      <c r="B714" s="35" t="s">
        <v>1099</v>
      </c>
      <c r="C714" s="34">
        <v>500</v>
      </c>
      <c r="D714" s="4">
        <v>500</v>
      </c>
      <c r="E714" s="10" t="s">
        <v>1584</v>
      </c>
      <c r="F714" s="123" t="str">
        <f t="shared" si="23"/>
        <v xml:space="preserve"> </v>
      </c>
      <c r="G714" s="102" t="s">
        <v>2166</v>
      </c>
      <c r="H714" s="110" t="str">
        <f t="shared" si="24"/>
        <v xml:space="preserve"> </v>
      </c>
      <c r="I714" s="55"/>
    </row>
    <row r="715" spans="1:9" ht="46.5" customHeight="1" thickBot="1" x14ac:dyDescent="0.4">
      <c r="A715" s="67" t="s">
        <v>349</v>
      </c>
      <c r="B715" s="28" t="s">
        <v>350</v>
      </c>
      <c r="C715" s="34">
        <v>24100</v>
      </c>
      <c r="D715" s="50">
        <v>9600</v>
      </c>
      <c r="E715" s="91">
        <v>80</v>
      </c>
      <c r="F715" s="123" t="str">
        <f t="shared" si="23"/>
        <v>PLATINASTA</v>
      </c>
      <c r="G715" s="101">
        <v>80</v>
      </c>
      <c r="H715" s="110" t="str">
        <f t="shared" si="24"/>
        <v>PLATINASTA PLUS</v>
      </c>
      <c r="I715" s="55"/>
    </row>
    <row r="716" spans="1:9" ht="30" customHeight="1" thickBot="1" x14ac:dyDescent="0.4">
      <c r="A716" s="67" t="s">
        <v>1102</v>
      </c>
      <c r="B716" s="35" t="s">
        <v>251</v>
      </c>
      <c r="C716" s="34">
        <v>1200</v>
      </c>
      <c r="D716" s="4">
        <v>1200</v>
      </c>
      <c r="E716" s="48">
        <v>72</v>
      </c>
      <c r="F716" s="123" t="str">
        <f t="shared" si="23"/>
        <v>DIJAMANTSKA</v>
      </c>
      <c r="G716" s="102" t="s">
        <v>2166</v>
      </c>
      <c r="H716" s="110" t="str">
        <f t="shared" si="24"/>
        <v xml:space="preserve"> </v>
      </c>
      <c r="I716" s="55"/>
    </row>
    <row r="717" spans="1:9" ht="30" customHeight="1" thickBot="1" x14ac:dyDescent="0.4">
      <c r="A717" s="67" t="s">
        <v>1104</v>
      </c>
      <c r="B717" s="35" t="s">
        <v>9</v>
      </c>
      <c r="C717" s="34">
        <v>3000</v>
      </c>
      <c r="D717" s="4">
        <v>3000</v>
      </c>
      <c r="E717" s="48">
        <v>100</v>
      </c>
      <c r="F717" s="123" t="str">
        <f t="shared" si="23"/>
        <v>DIJAMANTSKA</v>
      </c>
      <c r="G717" s="102" t="s">
        <v>2166</v>
      </c>
      <c r="H717" s="110" t="str">
        <f t="shared" si="24"/>
        <v xml:space="preserve"> </v>
      </c>
      <c r="I717" s="55"/>
    </row>
    <row r="718" spans="1:9" ht="30" customHeight="1" thickBot="1" x14ac:dyDescent="0.4">
      <c r="A718" s="67" t="s">
        <v>805</v>
      </c>
      <c r="B718" s="19" t="s">
        <v>125</v>
      </c>
      <c r="C718" s="34">
        <v>24000</v>
      </c>
      <c r="D718" s="50">
        <v>12000</v>
      </c>
      <c r="E718" s="48">
        <v>250</v>
      </c>
      <c r="F718" s="123" t="str">
        <f t="shared" si="23"/>
        <v>DIJAMANTSKA</v>
      </c>
      <c r="G718" s="102" t="s">
        <v>2166</v>
      </c>
      <c r="H718" s="110" t="str">
        <f t="shared" si="24"/>
        <v xml:space="preserve"> </v>
      </c>
      <c r="I718" s="55"/>
    </row>
    <row r="719" spans="1:9" ht="30" customHeight="1" thickBot="1" x14ac:dyDescent="0.4">
      <c r="A719" s="67" t="s">
        <v>1105</v>
      </c>
      <c r="B719" s="35" t="s">
        <v>43</v>
      </c>
      <c r="C719" s="34">
        <v>1500</v>
      </c>
      <c r="D719" s="4">
        <v>1500</v>
      </c>
      <c r="E719" s="10" t="s">
        <v>1584</v>
      </c>
      <c r="F719" s="123" t="str">
        <f t="shared" si="23"/>
        <v xml:space="preserve"> </v>
      </c>
      <c r="G719" s="102" t="s">
        <v>2166</v>
      </c>
      <c r="H719" s="110" t="str">
        <f t="shared" si="24"/>
        <v xml:space="preserve"> </v>
      </c>
      <c r="I719" s="55"/>
    </row>
    <row r="720" spans="1:9" ht="30" customHeight="1" thickBot="1" x14ac:dyDescent="0.4">
      <c r="A720" s="67" t="s">
        <v>1106</v>
      </c>
      <c r="B720" s="35" t="s">
        <v>403</v>
      </c>
      <c r="C720" s="34">
        <v>4200</v>
      </c>
      <c r="D720" s="4">
        <v>4200</v>
      </c>
      <c r="E720" s="91">
        <v>35</v>
      </c>
      <c r="F720" s="123" t="str">
        <f t="shared" si="23"/>
        <v>PLATINASTA</v>
      </c>
      <c r="G720" s="91">
        <v>35</v>
      </c>
      <c r="H720" s="110" t="str">
        <f t="shared" si="24"/>
        <v>PLATINASTA</v>
      </c>
      <c r="I720" s="55"/>
    </row>
    <row r="721" spans="1:9" ht="30" customHeight="1" thickBot="1" x14ac:dyDescent="0.4">
      <c r="A721" s="67" t="s">
        <v>1107</v>
      </c>
      <c r="B721" s="35" t="s">
        <v>1</v>
      </c>
      <c r="C721" s="34">
        <v>6120</v>
      </c>
      <c r="D721" s="4">
        <v>6120</v>
      </c>
      <c r="E721" s="48">
        <v>51</v>
      </c>
      <c r="F721" s="123" t="str">
        <f t="shared" si="23"/>
        <v>PLATINASTA</v>
      </c>
      <c r="G721" s="102" t="s">
        <v>2166</v>
      </c>
      <c r="H721" s="110" t="str">
        <f t="shared" si="24"/>
        <v xml:space="preserve"> </v>
      </c>
      <c r="I721" s="55"/>
    </row>
    <row r="722" spans="1:9" ht="30" customHeight="1" thickBot="1" x14ac:dyDescent="0.4">
      <c r="A722" s="67" t="s">
        <v>995</v>
      </c>
      <c r="B722" s="35" t="s">
        <v>44</v>
      </c>
      <c r="C722" s="34">
        <v>14400</v>
      </c>
      <c r="D722" s="4">
        <v>8400</v>
      </c>
      <c r="E722" s="91">
        <v>70</v>
      </c>
      <c r="F722" s="123" t="str">
        <f t="shared" si="23"/>
        <v>PLATINASTA</v>
      </c>
      <c r="G722" s="101">
        <v>70</v>
      </c>
      <c r="H722" s="110" t="str">
        <f t="shared" si="24"/>
        <v>PLATINASTA PLUS</v>
      </c>
      <c r="I722" s="55"/>
    </row>
    <row r="723" spans="1:9" ht="30" customHeight="1" thickBot="1" x14ac:dyDescent="0.4">
      <c r="A723" s="67" t="s">
        <v>524</v>
      </c>
      <c r="B723" s="35" t="s">
        <v>80</v>
      </c>
      <c r="C723" s="34">
        <v>8500</v>
      </c>
      <c r="D723" s="4">
        <v>8500</v>
      </c>
      <c r="E723" s="48">
        <v>60</v>
      </c>
      <c r="F723" s="123" t="str">
        <f t="shared" si="23"/>
        <v>PLATINASTA</v>
      </c>
      <c r="G723" s="102" t="s">
        <v>2166</v>
      </c>
      <c r="H723" s="110" t="str">
        <f t="shared" si="24"/>
        <v xml:space="preserve"> </v>
      </c>
      <c r="I723" s="55"/>
    </row>
    <row r="724" spans="1:9" ht="30" customHeight="1" thickBot="1" x14ac:dyDescent="0.4">
      <c r="A724" s="69" t="s">
        <v>1108</v>
      </c>
      <c r="B724" s="36" t="s">
        <v>18</v>
      </c>
      <c r="C724" s="37">
        <v>22680</v>
      </c>
      <c r="D724" s="11">
        <v>9720</v>
      </c>
      <c r="E724" s="48">
        <v>50</v>
      </c>
      <c r="F724" s="123" t="str">
        <f t="shared" si="23"/>
        <v>PLATINASTA</v>
      </c>
      <c r="G724" s="102" t="s">
        <v>2166</v>
      </c>
      <c r="H724" s="110" t="str">
        <f t="shared" si="24"/>
        <v xml:space="preserve"> </v>
      </c>
      <c r="I724" s="55"/>
    </row>
    <row r="725" spans="1:9" ht="30" customHeight="1" thickBot="1" x14ac:dyDescent="0.4">
      <c r="A725" s="67" t="s">
        <v>1109</v>
      </c>
      <c r="B725" s="35" t="s">
        <v>125</v>
      </c>
      <c r="C725" s="34">
        <v>31000</v>
      </c>
      <c r="D725" s="4">
        <v>10000</v>
      </c>
      <c r="E725" s="91">
        <v>215</v>
      </c>
      <c r="F725" s="123" t="str">
        <f t="shared" si="23"/>
        <v>DIJAMANTSKA</v>
      </c>
      <c r="G725" s="101">
        <v>160</v>
      </c>
      <c r="H725" s="110" t="str">
        <f t="shared" si="24"/>
        <v>PLATINASTA PLUS</v>
      </c>
      <c r="I725" s="55"/>
    </row>
    <row r="726" spans="1:9" ht="30" customHeight="1" thickBot="1" x14ac:dyDescent="0.4">
      <c r="A726" s="67" t="s">
        <v>1110</v>
      </c>
      <c r="B726" s="35" t="s">
        <v>369</v>
      </c>
      <c r="C726" s="34">
        <v>7800</v>
      </c>
      <c r="D726" s="4">
        <v>7800</v>
      </c>
      <c r="E726" s="91">
        <v>65</v>
      </c>
      <c r="F726" s="123" t="str">
        <f t="shared" si="23"/>
        <v>PLATINASTA</v>
      </c>
      <c r="G726" s="101">
        <v>65</v>
      </c>
      <c r="H726" s="110" t="str">
        <f t="shared" si="24"/>
        <v>PLATINASTA</v>
      </c>
      <c r="I726" s="55"/>
    </row>
    <row r="727" spans="1:9" ht="30" customHeight="1" thickBot="1" x14ac:dyDescent="0.4">
      <c r="A727" s="67" t="s">
        <v>1111</v>
      </c>
      <c r="B727" s="35" t="s">
        <v>78</v>
      </c>
      <c r="C727" s="34">
        <v>2000</v>
      </c>
      <c r="D727" s="4">
        <v>2000</v>
      </c>
      <c r="E727" s="48">
        <v>50</v>
      </c>
      <c r="F727" s="123" t="str">
        <f t="shared" si="23"/>
        <v>DIJAMANTSKA</v>
      </c>
      <c r="G727" s="102" t="s">
        <v>2166</v>
      </c>
      <c r="H727" s="110" t="str">
        <f t="shared" si="24"/>
        <v xml:space="preserve"> </v>
      </c>
      <c r="I727" s="55"/>
    </row>
    <row r="728" spans="1:9" ht="30" customHeight="1" thickBot="1" x14ac:dyDescent="0.4">
      <c r="A728" s="67" t="s">
        <v>1112</v>
      </c>
      <c r="B728" s="35" t="s">
        <v>1113</v>
      </c>
      <c r="C728" s="34">
        <v>1200</v>
      </c>
      <c r="D728" s="4">
        <v>1200</v>
      </c>
      <c r="E728" s="10" t="s">
        <v>1559</v>
      </c>
      <c r="F728" s="123" t="str">
        <f t="shared" si="23"/>
        <v xml:space="preserve"> </v>
      </c>
      <c r="G728" s="102" t="s">
        <v>2166</v>
      </c>
      <c r="H728" s="110" t="str">
        <f t="shared" si="24"/>
        <v xml:space="preserve"> </v>
      </c>
      <c r="I728" s="55" t="s">
        <v>1589</v>
      </c>
    </row>
    <row r="729" spans="1:9" ht="30" customHeight="1" thickBot="1" x14ac:dyDescent="0.4">
      <c r="A729" s="69" t="s">
        <v>1391</v>
      </c>
      <c r="B729" s="36" t="s">
        <v>88</v>
      </c>
      <c r="C729" s="37">
        <v>8400</v>
      </c>
      <c r="D729" s="15">
        <v>4200</v>
      </c>
      <c r="E729" s="48">
        <v>70</v>
      </c>
      <c r="F729" s="123" t="str">
        <f t="shared" si="23"/>
        <v>DIJAMANTSKA</v>
      </c>
      <c r="G729" s="102" t="s">
        <v>2166</v>
      </c>
      <c r="H729" s="110" t="str">
        <f t="shared" si="24"/>
        <v xml:space="preserve"> </v>
      </c>
      <c r="I729" s="55"/>
    </row>
    <row r="730" spans="1:9" ht="30" customHeight="1" thickBot="1" x14ac:dyDescent="0.4">
      <c r="A730" s="67" t="s">
        <v>1114</v>
      </c>
      <c r="B730" s="35" t="s">
        <v>706</v>
      </c>
      <c r="C730" s="34">
        <v>20000</v>
      </c>
      <c r="D730" s="4">
        <v>20000</v>
      </c>
      <c r="E730" s="48" t="s">
        <v>1580</v>
      </c>
      <c r="F730" s="123" t="str">
        <f t="shared" si="23"/>
        <v xml:space="preserve"> </v>
      </c>
      <c r="G730" s="102" t="s">
        <v>2166</v>
      </c>
      <c r="H730" s="110" t="str">
        <f t="shared" si="24"/>
        <v xml:space="preserve"> </v>
      </c>
      <c r="I730" s="55"/>
    </row>
    <row r="731" spans="1:9" ht="30" customHeight="1" thickBot="1" x14ac:dyDescent="0.4">
      <c r="A731" s="67" t="s">
        <v>1115</v>
      </c>
      <c r="B731" s="35" t="s">
        <v>1070</v>
      </c>
      <c r="C731" s="34">
        <v>8400</v>
      </c>
      <c r="D731" s="4">
        <v>8400</v>
      </c>
      <c r="E731" s="91">
        <v>68</v>
      </c>
      <c r="F731" s="123" t="str">
        <f t="shared" si="23"/>
        <v>PLATINASTA</v>
      </c>
      <c r="G731" s="91">
        <v>68</v>
      </c>
      <c r="H731" s="110" t="str">
        <f t="shared" si="24"/>
        <v>PLATINASTA</v>
      </c>
      <c r="I731" s="55"/>
    </row>
    <row r="732" spans="1:9" ht="30" customHeight="1" thickBot="1" x14ac:dyDescent="0.4">
      <c r="A732" s="67" t="s">
        <v>1116</v>
      </c>
      <c r="B732" s="35" t="s">
        <v>26</v>
      </c>
      <c r="C732" s="34">
        <v>5500</v>
      </c>
      <c r="D732" s="4">
        <v>5500</v>
      </c>
      <c r="E732" s="10" t="s">
        <v>1563</v>
      </c>
      <c r="F732" s="123" t="str">
        <f t="shared" si="23"/>
        <v xml:space="preserve"> </v>
      </c>
      <c r="G732" s="102" t="s">
        <v>2166</v>
      </c>
      <c r="H732" s="110" t="str">
        <f t="shared" si="24"/>
        <v xml:space="preserve"> </v>
      </c>
      <c r="I732" s="55"/>
    </row>
    <row r="733" spans="1:9" ht="30" customHeight="1" thickBot="1" x14ac:dyDescent="0.4">
      <c r="A733" s="67" t="s">
        <v>1117</v>
      </c>
      <c r="B733" s="35" t="s">
        <v>1118</v>
      </c>
      <c r="C733" s="34">
        <v>2880</v>
      </c>
      <c r="D733" s="4">
        <v>2880</v>
      </c>
      <c r="E733" s="10" t="s">
        <v>1584</v>
      </c>
      <c r="F733" s="123" t="str">
        <f t="shared" si="23"/>
        <v xml:space="preserve"> </v>
      </c>
      <c r="G733" s="102" t="s">
        <v>2166</v>
      </c>
      <c r="H733" s="110" t="str">
        <f t="shared" si="24"/>
        <v xml:space="preserve"> </v>
      </c>
      <c r="I733" s="55"/>
    </row>
    <row r="734" spans="1:9" ht="30" customHeight="1" thickBot="1" x14ac:dyDescent="0.4">
      <c r="A734" s="67" t="s">
        <v>306</v>
      </c>
      <c r="B734" s="35" t="s">
        <v>6</v>
      </c>
      <c r="C734" s="34">
        <v>9000</v>
      </c>
      <c r="D734" s="15">
        <v>4000</v>
      </c>
      <c r="E734" s="48">
        <v>52</v>
      </c>
      <c r="F734" s="123" t="str">
        <f t="shared" si="23"/>
        <v>DIJAMANTSKA</v>
      </c>
      <c r="G734" s="102" t="s">
        <v>2166</v>
      </c>
      <c r="H734" s="110" t="str">
        <f t="shared" si="24"/>
        <v xml:space="preserve"> </v>
      </c>
      <c r="I734" s="55"/>
    </row>
    <row r="735" spans="1:9" ht="30" customHeight="1" thickBot="1" x14ac:dyDescent="0.4">
      <c r="A735" s="67" t="s">
        <v>1120</v>
      </c>
      <c r="B735" s="35" t="s">
        <v>97</v>
      </c>
      <c r="C735" s="34">
        <v>14000</v>
      </c>
      <c r="D735" s="4">
        <v>10000</v>
      </c>
      <c r="E735" s="91">
        <v>79</v>
      </c>
      <c r="F735" s="123" t="str">
        <f t="shared" si="23"/>
        <v>PLATINASTA</v>
      </c>
      <c r="G735" s="101">
        <v>99</v>
      </c>
      <c r="H735" s="110" t="str">
        <f t="shared" si="24"/>
        <v>PLATINASTA</v>
      </c>
      <c r="I735" s="55"/>
    </row>
    <row r="736" spans="1:9" ht="30" customHeight="1" thickBot="1" x14ac:dyDescent="0.4">
      <c r="A736" s="67" t="s">
        <v>1121</v>
      </c>
      <c r="B736" s="35" t="s">
        <v>1122</v>
      </c>
      <c r="C736" s="34">
        <v>12000</v>
      </c>
      <c r="D736" s="4">
        <v>12000</v>
      </c>
      <c r="E736" s="48">
        <v>100</v>
      </c>
      <c r="F736" s="123" t="str">
        <f t="shared" si="23"/>
        <v>PLATINASTA</v>
      </c>
      <c r="G736" s="102" t="s">
        <v>2166</v>
      </c>
      <c r="H736" s="110" t="str">
        <f t="shared" si="24"/>
        <v xml:space="preserve"> </v>
      </c>
      <c r="I736" s="55"/>
    </row>
    <row r="737" spans="1:9" ht="30" customHeight="1" thickBot="1" x14ac:dyDescent="0.4">
      <c r="A737" s="67" t="s">
        <v>1124</v>
      </c>
      <c r="B737" s="35" t="s">
        <v>344</v>
      </c>
      <c r="C737" s="34">
        <v>2000</v>
      </c>
      <c r="D737" s="4">
        <v>2000</v>
      </c>
      <c r="E737" s="48">
        <v>25</v>
      </c>
      <c r="F737" s="123" t="str">
        <f t="shared" si="23"/>
        <v>DIJAMANTSKA</v>
      </c>
      <c r="G737" s="102" t="s">
        <v>2166</v>
      </c>
      <c r="H737" s="110" t="str">
        <f t="shared" si="24"/>
        <v xml:space="preserve"> </v>
      </c>
      <c r="I737" s="55"/>
    </row>
    <row r="738" spans="1:9" ht="45.75" customHeight="1" thickBot="1" x14ac:dyDescent="0.4">
      <c r="A738" s="67" t="s">
        <v>1125</v>
      </c>
      <c r="B738" s="35" t="s">
        <v>1122</v>
      </c>
      <c r="C738" s="34">
        <v>12000</v>
      </c>
      <c r="D738" s="4">
        <v>6000</v>
      </c>
      <c r="E738" s="91">
        <v>50</v>
      </c>
      <c r="F738" s="123" t="str">
        <f t="shared" si="23"/>
        <v>PLATINASTA</v>
      </c>
      <c r="G738" s="101">
        <v>50</v>
      </c>
      <c r="H738" s="110" t="str">
        <f t="shared" si="24"/>
        <v>PLATINASTA PLUS</v>
      </c>
      <c r="I738" s="55"/>
    </row>
    <row r="739" spans="1:9" ht="30" customHeight="1" thickBot="1" x14ac:dyDescent="0.4">
      <c r="A739" s="67" t="s">
        <v>1127</v>
      </c>
      <c r="B739" s="35" t="s">
        <v>3</v>
      </c>
      <c r="C739" s="34">
        <v>6000</v>
      </c>
      <c r="D739" s="4">
        <v>6000</v>
      </c>
      <c r="E739" s="91">
        <v>50</v>
      </c>
      <c r="F739" s="123" t="str">
        <f t="shared" si="23"/>
        <v>PLATINASTA</v>
      </c>
      <c r="G739" s="101">
        <v>50</v>
      </c>
      <c r="H739" s="110" t="str">
        <f t="shared" si="24"/>
        <v>PLATINASTA</v>
      </c>
      <c r="I739" s="55"/>
    </row>
    <row r="740" spans="1:9" ht="30" customHeight="1" thickBot="1" x14ac:dyDescent="0.4">
      <c r="A740" s="67" t="s">
        <v>145</v>
      </c>
      <c r="B740" s="35" t="s">
        <v>41</v>
      </c>
      <c r="C740" s="20">
        <v>8800</v>
      </c>
      <c r="D740" s="11">
        <v>7800</v>
      </c>
      <c r="E740" s="91">
        <v>65</v>
      </c>
      <c r="F740" s="123" t="str">
        <f t="shared" si="23"/>
        <v>PLATINASTA</v>
      </c>
      <c r="G740" s="101">
        <v>65</v>
      </c>
      <c r="H740" s="110" t="str">
        <f t="shared" si="24"/>
        <v>PLATINASTA</v>
      </c>
      <c r="I740" s="55"/>
    </row>
    <row r="741" spans="1:9" ht="32.5" customHeight="1" thickBot="1" x14ac:dyDescent="0.4">
      <c r="A741" s="67" t="s">
        <v>1128</v>
      </c>
      <c r="B741" s="35" t="s">
        <v>1129</v>
      </c>
      <c r="C741" s="34">
        <v>1000</v>
      </c>
      <c r="D741" s="4">
        <v>1000</v>
      </c>
      <c r="E741" s="48">
        <v>194</v>
      </c>
      <c r="F741" s="123" t="str">
        <f t="shared" si="23"/>
        <v>DIJAMANTSKA</v>
      </c>
      <c r="G741" s="102" t="s">
        <v>2166</v>
      </c>
      <c r="H741" s="110" t="str">
        <f t="shared" si="24"/>
        <v xml:space="preserve"> </v>
      </c>
      <c r="I741" s="55"/>
    </row>
    <row r="742" spans="1:9" ht="30" customHeight="1" thickBot="1" x14ac:dyDescent="0.4">
      <c r="A742" s="67" t="s">
        <v>1130</v>
      </c>
      <c r="B742" s="35" t="s">
        <v>32</v>
      </c>
      <c r="C742" s="34">
        <v>4000</v>
      </c>
      <c r="D742" s="4">
        <v>4000</v>
      </c>
      <c r="E742" s="48">
        <v>21</v>
      </c>
      <c r="F742" s="123" t="str">
        <f t="shared" si="23"/>
        <v>PLATINASTA</v>
      </c>
      <c r="G742" s="102" t="s">
        <v>2166</v>
      </c>
      <c r="H742" s="110" t="str">
        <f t="shared" si="24"/>
        <v xml:space="preserve"> </v>
      </c>
      <c r="I742" s="55"/>
    </row>
    <row r="743" spans="1:9" ht="30" customHeight="1" thickBot="1" x14ac:dyDescent="0.4">
      <c r="A743" s="67" t="s">
        <v>1131</v>
      </c>
      <c r="B743" s="35" t="s">
        <v>1132</v>
      </c>
      <c r="C743" s="34">
        <v>1200</v>
      </c>
      <c r="D743" s="4">
        <v>1200</v>
      </c>
      <c r="E743" s="10" t="s">
        <v>1584</v>
      </c>
      <c r="F743" s="123" t="str">
        <f t="shared" si="23"/>
        <v xml:space="preserve"> </v>
      </c>
      <c r="G743" s="102" t="s">
        <v>2166</v>
      </c>
      <c r="H743" s="110" t="str">
        <f t="shared" si="24"/>
        <v xml:space="preserve"> </v>
      </c>
      <c r="I743" s="55"/>
    </row>
    <row r="744" spans="1:9" ht="30" customHeight="1" thickBot="1" x14ac:dyDescent="0.4">
      <c r="A744" s="67" t="s">
        <v>1133</v>
      </c>
      <c r="B744" s="35" t="s">
        <v>1</v>
      </c>
      <c r="C744" s="34">
        <v>8000</v>
      </c>
      <c r="D744" s="4">
        <v>8000</v>
      </c>
      <c r="E744" s="91">
        <v>72</v>
      </c>
      <c r="F744" s="123" t="str">
        <f t="shared" si="23"/>
        <v>DIJAMANTSKA</v>
      </c>
      <c r="G744" s="101">
        <v>72</v>
      </c>
      <c r="H744" s="110" t="str">
        <f t="shared" si="24"/>
        <v>DIJAMANTSKA</v>
      </c>
      <c r="I744" s="55"/>
    </row>
    <row r="745" spans="1:9" ht="30" customHeight="1" thickBot="1" x14ac:dyDescent="0.4">
      <c r="A745" s="67" t="s">
        <v>1134</v>
      </c>
      <c r="B745" s="35" t="s">
        <v>1135</v>
      </c>
      <c r="C745" s="34">
        <v>14000</v>
      </c>
      <c r="D745" s="4">
        <v>7500</v>
      </c>
      <c r="E745" s="91">
        <v>85</v>
      </c>
      <c r="F745" s="123" t="str">
        <f t="shared" si="23"/>
        <v>DIJAMANTSKA</v>
      </c>
      <c r="G745" s="91">
        <v>115</v>
      </c>
      <c r="H745" s="110" t="str">
        <f t="shared" si="24"/>
        <v>PLATINASTA</v>
      </c>
      <c r="I745" s="55"/>
    </row>
    <row r="746" spans="1:9" ht="30" customHeight="1" thickBot="1" x14ac:dyDescent="0.4">
      <c r="A746" s="67" t="s">
        <v>120</v>
      </c>
      <c r="B746" s="35" t="s">
        <v>6</v>
      </c>
      <c r="C746" s="34">
        <v>3600</v>
      </c>
      <c r="D746" s="11">
        <v>1000</v>
      </c>
      <c r="E746" s="48">
        <v>35</v>
      </c>
      <c r="F746" s="123" t="str">
        <f t="shared" si="23"/>
        <v>DIJAMANTSKA</v>
      </c>
      <c r="G746" s="102" t="s">
        <v>2166</v>
      </c>
      <c r="H746" s="110" t="str">
        <f t="shared" si="24"/>
        <v xml:space="preserve"> </v>
      </c>
      <c r="I746" s="55"/>
    </row>
    <row r="747" spans="1:9" ht="30" customHeight="1" thickBot="1" x14ac:dyDescent="0.4">
      <c r="A747" s="67" t="s">
        <v>1136</v>
      </c>
      <c r="B747" s="35" t="s">
        <v>285</v>
      </c>
      <c r="C747" s="34">
        <v>12000</v>
      </c>
      <c r="D747" s="4">
        <v>12000</v>
      </c>
      <c r="E747" s="48">
        <v>120</v>
      </c>
      <c r="F747" s="123" t="str">
        <f t="shared" si="23"/>
        <v>DIJAMANTSKA</v>
      </c>
      <c r="G747" s="102" t="s">
        <v>2166</v>
      </c>
      <c r="H747" s="110" t="str">
        <f t="shared" si="24"/>
        <v xml:space="preserve"> </v>
      </c>
      <c r="I747" s="55"/>
    </row>
    <row r="748" spans="1:9" ht="45" customHeight="1" thickBot="1" x14ac:dyDescent="0.4">
      <c r="A748" s="67" t="s">
        <v>1036</v>
      </c>
      <c r="B748" s="35" t="s">
        <v>1037</v>
      </c>
      <c r="C748" s="34">
        <v>4200</v>
      </c>
      <c r="D748" s="12">
        <v>2000</v>
      </c>
      <c r="E748" s="48">
        <v>30</v>
      </c>
      <c r="F748" s="123" t="str">
        <f t="shared" si="23"/>
        <v>DIJAMANTSKA</v>
      </c>
      <c r="G748" s="102">
        <v>35</v>
      </c>
      <c r="H748" s="110" t="str">
        <f t="shared" si="24"/>
        <v>PLATINASTA</v>
      </c>
      <c r="I748" s="55"/>
    </row>
    <row r="749" spans="1:9" ht="30" customHeight="1" thickBot="1" x14ac:dyDescent="0.4">
      <c r="A749" s="67" t="s">
        <v>1138</v>
      </c>
      <c r="B749" s="35" t="s">
        <v>1139</v>
      </c>
      <c r="C749" s="34">
        <v>3500</v>
      </c>
      <c r="D749" s="4">
        <v>3500</v>
      </c>
      <c r="E749" s="10" t="s">
        <v>1584</v>
      </c>
      <c r="F749" s="123" t="str">
        <f t="shared" si="23"/>
        <v xml:space="preserve"> </v>
      </c>
      <c r="G749" s="102" t="s">
        <v>2166</v>
      </c>
      <c r="H749" s="110" t="str">
        <f t="shared" si="24"/>
        <v xml:space="preserve"> </v>
      </c>
      <c r="I749" s="55"/>
    </row>
    <row r="750" spans="1:9" ht="30" customHeight="1" thickBot="1" x14ac:dyDescent="0.4">
      <c r="A750" s="67" t="s">
        <v>1140</v>
      </c>
      <c r="B750" s="35" t="s">
        <v>900</v>
      </c>
      <c r="C750" s="34">
        <v>12500</v>
      </c>
      <c r="D750" s="4">
        <v>12500</v>
      </c>
      <c r="E750" s="48">
        <v>104</v>
      </c>
      <c r="F750" s="123" t="str">
        <f t="shared" si="23"/>
        <v>PLATINASTA</v>
      </c>
      <c r="G750" s="102" t="s">
        <v>2166</v>
      </c>
      <c r="H750" s="110" t="str">
        <f t="shared" si="24"/>
        <v xml:space="preserve"> </v>
      </c>
      <c r="I750" s="55"/>
    </row>
    <row r="751" spans="1:9" ht="30" customHeight="1" thickBot="1" x14ac:dyDescent="0.4">
      <c r="A751" s="67" t="s">
        <v>1141</v>
      </c>
      <c r="B751" s="35" t="s">
        <v>32</v>
      </c>
      <c r="C751" s="34">
        <v>2000</v>
      </c>
      <c r="D751" s="4">
        <v>2000</v>
      </c>
      <c r="E751" s="48">
        <v>6</v>
      </c>
      <c r="F751" s="123" t="str">
        <f t="shared" si="23"/>
        <v>PLATINASTA</v>
      </c>
      <c r="G751" s="102" t="s">
        <v>2166</v>
      </c>
      <c r="H751" s="110" t="str">
        <f t="shared" si="24"/>
        <v xml:space="preserve"> </v>
      </c>
      <c r="I751" s="55"/>
    </row>
    <row r="752" spans="1:9" ht="30" customHeight="1" thickBot="1" x14ac:dyDescent="0.4">
      <c r="A752" s="67" t="s">
        <v>1142</v>
      </c>
      <c r="B752" s="35" t="s">
        <v>196</v>
      </c>
      <c r="C752" s="34">
        <v>4000</v>
      </c>
      <c r="D752" s="4">
        <v>4000</v>
      </c>
      <c r="E752" s="48">
        <v>170</v>
      </c>
      <c r="F752" s="123" t="str">
        <f t="shared" si="23"/>
        <v>DIJAMANTSKA</v>
      </c>
      <c r="G752" s="102" t="s">
        <v>2166</v>
      </c>
      <c r="H752" s="110" t="str">
        <f t="shared" si="24"/>
        <v xml:space="preserve"> </v>
      </c>
      <c r="I752" s="55"/>
    </row>
    <row r="753" spans="1:9" ht="30" customHeight="1" thickBot="1" x14ac:dyDescent="0.4">
      <c r="A753" s="67" t="s">
        <v>1143</v>
      </c>
      <c r="B753" s="35" t="s">
        <v>26</v>
      </c>
      <c r="C753" s="34">
        <v>6000</v>
      </c>
      <c r="D753" s="4">
        <v>6000</v>
      </c>
      <c r="E753" s="48">
        <v>11</v>
      </c>
      <c r="F753" s="123" t="str">
        <f t="shared" si="23"/>
        <v>PLATINASTA</v>
      </c>
      <c r="G753" s="102" t="s">
        <v>2166</v>
      </c>
      <c r="H753" s="110" t="str">
        <f t="shared" si="24"/>
        <v xml:space="preserve"> </v>
      </c>
      <c r="I753" s="55"/>
    </row>
    <row r="754" spans="1:9" ht="30" customHeight="1" thickBot="1" x14ac:dyDescent="0.4">
      <c r="A754" s="67" t="s">
        <v>1145</v>
      </c>
      <c r="B754" s="35" t="s">
        <v>285</v>
      </c>
      <c r="C754" s="34">
        <v>8520</v>
      </c>
      <c r="D754" s="4">
        <v>8520</v>
      </c>
      <c r="E754" s="48">
        <v>101</v>
      </c>
      <c r="F754" s="123" t="str">
        <f t="shared" si="23"/>
        <v>DIJAMANTSKA</v>
      </c>
      <c r="G754" s="102" t="s">
        <v>2166</v>
      </c>
      <c r="H754" s="110" t="str">
        <f t="shared" si="24"/>
        <v xml:space="preserve"> </v>
      </c>
      <c r="I754" s="55"/>
    </row>
    <row r="755" spans="1:9" ht="30" customHeight="1" thickBot="1" x14ac:dyDescent="0.4">
      <c r="A755" s="67" t="s">
        <v>1146</v>
      </c>
      <c r="B755" s="35" t="s">
        <v>285</v>
      </c>
      <c r="C755" s="34">
        <v>6600</v>
      </c>
      <c r="D755" s="4">
        <v>6600</v>
      </c>
      <c r="E755" s="48">
        <v>25</v>
      </c>
      <c r="F755" s="123" t="str">
        <f t="shared" si="23"/>
        <v>PLATINASTA</v>
      </c>
      <c r="G755" s="102" t="s">
        <v>2166</v>
      </c>
      <c r="H755" s="110" t="str">
        <f t="shared" si="24"/>
        <v xml:space="preserve"> </v>
      </c>
      <c r="I755" s="55"/>
    </row>
    <row r="756" spans="1:9" ht="30" customHeight="1" thickBot="1" x14ac:dyDescent="0.4">
      <c r="A756" s="67" t="s">
        <v>1147</v>
      </c>
      <c r="B756" s="35" t="s">
        <v>203</v>
      </c>
      <c r="C756" s="34">
        <v>4000</v>
      </c>
      <c r="D756" s="4">
        <v>4000</v>
      </c>
      <c r="E756" s="91">
        <v>27</v>
      </c>
      <c r="F756" s="123" t="str">
        <f t="shared" ref="F756:F819" si="25">IFERROR(IF(D756/E756&gt;=120,"PLATINASTA","DIJAMANTSKA")," ")</f>
        <v>PLATINASTA</v>
      </c>
      <c r="G756" s="101">
        <v>27</v>
      </c>
      <c r="H756" s="110" t="str">
        <f t="shared" ref="H756:H819" si="26">IFERROR(IF(OR((D756-6000)/E756&gt;=120,(C756-6000)/G756&gt;=120),"PLATINASTA PLUS",IF(AND((C756/G756&gt;=120),C756&lt;(G756*120+6000)),"PLATINASTA","DIJAMANTSKA"))," ")</f>
        <v>PLATINASTA</v>
      </c>
      <c r="I756" s="55"/>
    </row>
    <row r="757" spans="1:9" ht="30" customHeight="1" thickBot="1" x14ac:dyDescent="0.4">
      <c r="A757" s="67" t="s">
        <v>1148</v>
      </c>
      <c r="B757" s="35" t="s">
        <v>172</v>
      </c>
      <c r="C757" s="34">
        <v>1000</v>
      </c>
      <c r="D757" s="4">
        <v>1000</v>
      </c>
      <c r="E757" s="48">
        <v>51</v>
      </c>
      <c r="F757" s="123" t="str">
        <f t="shared" si="25"/>
        <v>DIJAMANTSKA</v>
      </c>
      <c r="G757" s="121" t="s">
        <v>2166</v>
      </c>
      <c r="H757" s="110" t="str">
        <f t="shared" si="26"/>
        <v xml:space="preserve"> </v>
      </c>
      <c r="I757" s="55"/>
    </row>
    <row r="758" spans="1:9" ht="30" customHeight="1" thickBot="1" x14ac:dyDescent="0.4">
      <c r="A758" s="67" t="s">
        <v>1150</v>
      </c>
      <c r="B758" s="35" t="s">
        <v>262</v>
      </c>
      <c r="C758" s="34">
        <v>4000</v>
      </c>
      <c r="D758" s="4">
        <v>4000</v>
      </c>
      <c r="E758" s="48">
        <v>30</v>
      </c>
      <c r="F758" s="123" t="str">
        <f t="shared" si="25"/>
        <v>PLATINASTA</v>
      </c>
      <c r="G758" s="102" t="s">
        <v>2166</v>
      </c>
      <c r="H758" s="110" t="str">
        <f t="shared" si="26"/>
        <v xml:space="preserve"> </v>
      </c>
      <c r="I758" s="55"/>
    </row>
    <row r="759" spans="1:9" ht="30" customHeight="1" thickBot="1" x14ac:dyDescent="0.4">
      <c r="A759" s="67" t="s">
        <v>547</v>
      </c>
      <c r="B759" s="35" t="s">
        <v>1151</v>
      </c>
      <c r="C759" s="34">
        <v>5000</v>
      </c>
      <c r="D759" s="4">
        <v>5000</v>
      </c>
      <c r="E759" s="10"/>
      <c r="F759" s="123" t="str">
        <f t="shared" si="25"/>
        <v xml:space="preserve"> </v>
      </c>
      <c r="G759" s="102" t="s">
        <v>2166</v>
      </c>
      <c r="H759" s="110" t="str">
        <f t="shared" si="26"/>
        <v xml:space="preserve"> </v>
      </c>
      <c r="I759" s="55"/>
    </row>
    <row r="760" spans="1:9" ht="30" customHeight="1" thickBot="1" x14ac:dyDescent="0.4">
      <c r="A760" s="67" t="s">
        <v>1152</v>
      </c>
      <c r="B760" s="35" t="s">
        <v>2</v>
      </c>
      <c r="C760" s="34">
        <v>4500</v>
      </c>
      <c r="D760" s="4">
        <v>4500</v>
      </c>
      <c r="E760" s="48">
        <v>37</v>
      </c>
      <c r="F760" s="123" t="str">
        <f t="shared" si="25"/>
        <v>PLATINASTA</v>
      </c>
      <c r="G760" s="102" t="s">
        <v>2166</v>
      </c>
      <c r="H760" s="110" t="str">
        <f t="shared" si="26"/>
        <v xml:space="preserve"> </v>
      </c>
      <c r="I760" s="55"/>
    </row>
    <row r="761" spans="1:9" ht="30" customHeight="1" thickBot="1" x14ac:dyDescent="0.4">
      <c r="A761" s="67" t="s">
        <v>1153</v>
      </c>
      <c r="B761" s="35" t="s">
        <v>900</v>
      </c>
      <c r="C761" s="34">
        <v>2400</v>
      </c>
      <c r="D761" s="4">
        <v>2400</v>
      </c>
      <c r="E761" s="48">
        <v>20</v>
      </c>
      <c r="F761" s="123" t="str">
        <f t="shared" si="25"/>
        <v>PLATINASTA</v>
      </c>
      <c r="G761" s="102" t="s">
        <v>2166</v>
      </c>
      <c r="H761" s="110" t="str">
        <f t="shared" si="26"/>
        <v xml:space="preserve"> </v>
      </c>
      <c r="I761" s="55"/>
    </row>
    <row r="762" spans="1:9" ht="30" customHeight="1" thickBot="1" x14ac:dyDescent="0.4">
      <c r="A762" s="67" t="s">
        <v>1154</v>
      </c>
      <c r="B762" s="35" t="s">
        <v>42</v>
      </c>
      <c r="C762" s="34">
        <v>1500</v>
      </c>
      <c r="D762" s="4">
        <v>1500</v>
      </c>
      <c r="E762" s="48">
        <v>11</v>
      </c>
      <c r="F762" s="123" t="str">
        <f t="shared" si="25"/>
        <v>PLATINASTA</v>
      </c>
      <c r="G762" s="102" t="s">
        <v>2166</v>
      </c>
      <c r="H762" s="110" t="str">
        <f t="shared" si="26"/>
        <v xml:space="preserve"> </v>
      </c>
      <c r="I762" s="55"/>
    </row>
    <row r="763" spans="1:9" ht="30" customHeight="1" thickBot="1" x14ac:dyDescent="0.4">
      <c r="A763" s="67" t="s">
        <v>862</v>
      </c>
      <c r="B763" s="35" t="s">
        <v>2</v>
      </c>
      <c r="C763" s="34">
        <v>1800</v>
      </c>
      <c r="D763" s="4">
        <v>1800</v>
      </c>
      <c r="E763" s="48">
        <v>2</v>
      </c>
      <c r="F763" s="123" t="str">
        <f t="shared" si="25"/>
        <v>PLATINASTA</v>
      </c>
      <c r="G763" s="102" t="s">
        <v>2166</v>
      </c>
      <c r="H763" s="110" t="str">
        <f t="shared" si="26"/>
        <v xml:space="preserve"> </v>
      </c>
      <c r="I763" s="55"/>
    </row>
    <row r="764" spans="1:9" ht="32.25" customHeight="1" thickBot="1" x14ac:dyDescent="0.4">
      <c r="A764" s="67" t="s">
        <v>1157</v>
      </c>
      <c r="B764" s="35" t="s">
        <v>44</v>
      </c>
      <c r="C764" s="34">
        <v>5000</v>
      </c>
      <c r="D764" s="4">
        <v>1000</v>
      </c>
      <c r="E764" s="91">
        <v>40</v>
      </c>
      <c r="F764" s="123" t="str">
        <f t="shared" si="25"/>
        <v>DIJAMANTSKA</v>
      </c>
      <c r="G764" s="101">
        <v>40</v>
      </c>
      <c r="H764" s="110" t="str">
        <f t="shared" si="26"/>
        <v>PLATINASTA</v>
      </c>
      <c r="I764" s="55"/>
    </row>
    <row r="765" spans="1:9" ht="30" customHeight="1" thickBot="1" x14ac:dyDescent="0.4">
      <c r="A765" s="67" t="s">
        <v>1158</v>
      </c>
      <c r="B765" s="35" t="s">
        <v>1159</v>
      </c>
      <c r="C765" s="34">
        <v>3600</v>
      </c>
      <c r="D765" s="4">
        <v>3600</v>
      </c>
      <c r="E765" s="48">
        <v>33</v>
      </c>
      <c r="F765" s="123" t="str">
        <f t="shared" si="25"/>
        <v>DIJAMANTSKA</v>
      </c>
      <c r="G765" s="102" t="s">
        <v>2166</v>
      </c>
      <c r="H765" s="110" t="str">
        <f t="shared" si="26"/>
        <v xml:space="preserve"> </v>
      </c>
      <c r="I765" s="55"/>
    </row>
    <row r="766" spans="1:9" ht="62.5" thickBot="1" x14ac:dyDescent="0.4">
      <c r="A766" s="67" t="s">
        <v>836</v>
      </c>
      <c r="B766" s="35" t="s">
        <v>40</v>
      </c>
      <c r="C766" s="34">
        <v>11800</v>
      </c>
      <c r="D766" s="50">
        <v>2000</v>
      </c>
      <c r="E766" s="48" t="s">
        <v>1563</v>
      </c>
      <c r="F766" s="123" t="str">
        <f t="shared" si="25"/>
        <v xml:space="preserve"> </v>
      </c>
      <c r="G766" s="102" t="s">
        <v>2166</v>
      </c>
      <c r="H766" s="110" t="str">
        <f t="shared" si="26"/>
        <v xml:space="preserve"> </v>
      </c>
      <c r="I766" s="55"/>
    </row>
    <row r="767" spans="1:9" ht="30" customHeight="1" thickBot="1" x14ac:dyDescent="0.4">
      <c r="A767" s="67" t="s">
        <v>1162</v>
      </c>
      <c r="B767" s="35" t="s">
        <v>963</v>
      </c>
      <c r="C767" s="34">
        <v>6000</v>
      </c>
      <c r="D767" s="4">
        <v>6000</v>
      </c>
      <c r="E767" s="48">
        <v>47</v>
      </c>
      <c r="F767" s="123" t="str">
        <f t="shared" si="25"/>
        <v>PLATINASTA</v>
      </c>
      <c r="G767" s="102" t="s">
        <v>2166</v>
      </c>
      <c r="H767" s="110" t="str">
        <f t="shared" si="26"/>
        <v xml:space="preserve"> </v>
      </c>
      <c r="I767" s="55"/>
    </row>
    <row r="768" spans="1:9" ht="30" customHeight="1" thickBot="1" x14ac:dyDescent="0.4">
      <c r="A768" s="67" t="s">
        <v>1163</v>
      </c>
      <c r="B768" s="35" t="s">
        <v>285</v>
      </c>
      <c r="C768" s="34">
        <v>5000</v>
      </c>
      <c r="D768" s="4">
        <v>5000</v>
      </c>
      <c r="E768" s="48">
        <v>40</v>
      </c>
      <c r="F768" s="123" t="str">
        <f t="shared" si="25"/>
        <v>PLATINASTA</v>
      </c>
      <c r="G768" s="102" t="s">
        <v>2166</v>
      </c>
      <c r="H768" s="110" t="str">
        <f t="shared" si="26"/>
        <v xml:space="preserve"> </v>
      </c>
      <c r="I768" s="55"/>
    </row>
    <row r="769" spans="1:9" ht="30" customHeight="1" thickBot="1" x14ac:dyDescent="0.4">
      <c r="A769" s="67" t="s">
        <v>863</v>
      </c>
      <c r="B769" s="35" t="s">
        <v>86</v>
      </c>
      <c r="C769" s="34">
        <v>5000</v>
      </c>
      <c r="D769" s="50">
        <v>2000</v>
      </c>
      <c r="E769" s="48">
        <v>105</v>
      </c>
      <c r="F769" s="123" t="str">
        <f t="shared" si="25"/>
        <v>DIJAMANTSKA</v>
      </c>
      <c r="G769" s="102" t="s">
        <v>2166</v>
      </c>
      <c r="H769" s="110" t="str">
        <f t="shared" si="26"/>
        <v xml:space="preserve"> </v>
      </c>
      <c r="I769" s="55"/>
    </row>
    <row r="770" spans="1:9" ht="30" customHeight="1" thickBot="1" x14ac:dyDescent="0.4">
      <c r="A770" s="67" t="s">
        <v>1166</v>
      </c>
      <c r="B770" s="35" t="s">
        <v>189</v>
      </c>
      <c r="C770" s="34">
        <v>5000</v>
      </c>
      <c r="D770" s="4">
        <v>5000</v>
      </c>
      <c r="E770" s="48">
        <v>30</v>
      </c>
      <c r="F770" s="123" t="str">
        <f t="shared" si="25"/>
        <v>PLATINASTA</v>
      </c>
      <c r="G770" s="102" t="s">
        <v>2166</v>
      </c>
      <c r="H770" s="110" t="str">
        <f t="shared" si="26"/>
        <v xml:space="preserve"> </v>
      </c>
      <c r="I770" s="55"/>
    </row>
    <row r="771" spans="1:9" ht="30" customHeight="1" thickBot="1" x14ac:dyDescent="0.4">
      <c r="A771" s="67" t="s">
        <v>1168</v>
      </c>
      <c r="B771" s="35" t="s">
        <v>330</v>
      </c>
      <c r="C771" s="34">
        <v>6000</v>
      </c>
      <c r="D771" s="4">
        <v>4000</v>
      </c>
      <c r="E771" s="48">
        <v>45</v>
      </c>
      <c r="F771" s="123" t="str">
        <f t="shared" si="25"/>
        <v>DIJAMANTSKA</v>
      </c>
      <c r="G771" s="102">
        <v>45</v>
      </c>
      <c r="H771" s="110" t="str">
        <f t="shared" si="26"/>
        <v>PLATINASTA</v>
      </c>
      <c r="I771" s="55"/>
    </row>
    <row r="772" spans="1:9" ht="30" customHeight="1" thickBot="1" x14ac:dyDescent="0.4">
      <c r="A772" s="67" t="s">
        <v>1169</v>
      </c>
      <c r="B772" s="35" t="s">
        <v>26</v>
      </c>
      <c r="C772" s="34">
        <v>8000</v>
      </c>
      <c r="D772" s="4">
        <v>8000</v>
      </c>
      <c r="E772" s="48" t="s">
        <v>1563</v>
      </c>
      <c r="F772" s="123" t="str">
        <f t="shared" si="25"/>
        <v xml:space="preserve"> </v>
      </c>
      <c r="G772" s="102" t="s">
        <v>2166</v>
      </c>
      <c r="H772" s="110" t="str">
        <f t="shared" si="26"/>
        <v xml:space="preserve"> </v>
      </c>
      <c r="I772" s="55"/>
    </row>
    <row r="773" spans="1:9" ht="30" customHeight="1" thickBot="1" x14ac:dyDescent="0.4">
      <c r="A773" s="67" t="s">
        <v>1170</v>
      </c>
      <c r="B773" s="19" t="s">
        <v>21</v>
      </c>
      <c r="C773" s="34">
        <v>4000</v>
      </c>
      <c r="D773" s="4">
        <v>4000</v>
      </c>
      <c r="E773" s="48">
        <v>58</v>
      </c>
      <c r="F773" s="123" t="str">
        <f t="shared" si="25"/>
        <v>DIJAMANTSKA</v>
      </c>
      <c r="G773" s="102" t="s">
        <v>2166</v>
      </c>
      <c r="H773" s="110" t="str">
        <f t="shared" si="26"/>
        <v xml:space="preserve"> </v>
      </c>
      <c r="I773" s="55"/>
    </row>
    <row r="774" spans="1:9" ht="30" customHeight="1" thickBot="1" x14ac:dyDescent="0.4">
      <c r="A774" s="67" t="s">
        <v>1171</v>
      </c>
      <c r="B774" s="19" t="s">
        <v>365</v>
      </c>
      <c r="C774" s="34">
        <v>6000</v>
      </c>
      <c r="D774" s="4">
        <v>3600</v>
      </c>
      <c r="E774" s="91">
        <v>30</v>
      </c>
      <c r="F774" s="123" t="str">
        <f t="shared" si="25"/>
        <v>PLATINASTA</v>
      </c>
      <c r="G774" s="101">
        <v>30</v>
      </c>
      <c r="H774" s="110" t="str">
        <f t="shared" si="26"/>
        <v>PLATINASTA</v>
      </c>
      <c r="I774" s="55"/>
    </row>
    <row r="775" spans="1:9" ht="30" customHeight="1" thickBot="1" x14ac:dyDescent="0.4">
      <c r="A775" s="67" t="s">
        <v>1172</v>
      </c>
      <c r="B775" s="19" t="s">
        <v>365</v>
      </c>
      <c r="C775" s="34">
        <v>13000</v>
      </c>
      <c r="D775" s="4">
        <v>7000</v>
      </c>
      <c r="E775" s="91">
        <v>52</v>
      </c>
      <c r="F775" s="123" t="str">
        <f t="shared" si="25"/>
        <v>PLATINASTA</v>
      </c>
      <c r="G775" s="101">
        <v>52</v>
      </c>
      <c r="H775" s="110" t="str">
        <f t="shared" si="26"/>
        <v>PLATINASTA PLUS</v>
      </c>
      <c r="I775" s="55"/>
    </row>
    <row r="776" spans="1:9" ht="30" customHeight="1" thickBot="1" x14ac:dyDescent="0.4">
      <c r="A776" s="67" t="s">
        <v>1174</v>
      </c>
      <c r="B776" s="19" t="s">
        <v>365</v>
      </c>
      <c r="C776" s="34">
        <v>14400</v>
      </c>
      <c r="D776" s="4">
        <v>6500</v>
      </c>
      <c r="E776" s="91">
        <v>50</v>
      </c>
      <c r="F776" s="123" t="str">
        <f t="shared" si="25"/>
        <v>PLATINASTA</v>
      </c>
      <c r="G776" s="101">
        <v>50</v>
      </c>
      <c r="H776" s="110" t="str">
        <f t="shared" si="26"/>
        <v>PLATINASTA PLUS</v>
      </c>
      <c r="I776" s="55"/>
    </row>
    <row r="777" spans="1:9" ht="30" customHeight="1" thickBot="1" x14ac:dyDescent="0.4">
      <c r="A777" s="67" t="s">
        <v>1175</v>
      </c>
      <c r="B777" s="19" t="s">
        <v>40</v>
      </c>
      <c r="C777" s="34">
        <v>10000</v>
      </c>
      <c r="D777" s="4">
        <v>10000</v>
      </c>
      <c r="E777" s="48" t="s">
        <v>1563</v>
      </c>
      <c r="F777" s="123" t="str">
        <f t="shared" si="25"/>
        <v xml:space="preserve"> </v>
      </c>
      <c r="G777" s="102" t="s">
        <v>2166</v>
      </c>
      <c r="H777" s="110" t="str">
        <f t="shared" si="26"/>
        <v xml:space="preserve"> </v>
      </c>
      <c r="I777" s="55"/>
    </row>
    <row r="778" spans="1:9" ht="30" customHeight="1" thickBot="1" x14ac:dyDescent="0.4">
      <c r="A778" s="67" t="s">
        <v>1176</v>
      </c>
      <c r="B778" s="19" t="s">
        <v>122</v>
      </c>
      <c r="C778" s="34">
        <v>12000</v>
      </c>
      <c r="D778" s="4">
        <v>12000</v>
      </c>
      <c r="E778" s="48">
        <v>100</v>
      </c>
      <c r="F778" s="123" t="str">
        <f t="shared" si="25"/>
        <v>PLATINASTA</v>
      </c>
      <c r="G778" s="102" t="s">
        <v>2166</v>
      </c>
      <c r="H778" s="110" t="str">
        <f t="shared" si="26"/>
        <v xml:space="preserve"> </v>
      </c>
      <c r="I778" s="55"/>
    </row>
    <row r="779" spans="1:9" ht="30" customHeight="1" thickBot="1" x14ac:dyDescent="0.4">
      <c r="A779" s="67" t="s">
        <v>1177</v>
      </c>
      <c r="B779" s="19" t="s">
        <v>963</v>
      </c>
      <c r="C779" s="34">
        <v>5600</v>
      </c>
      <c r="D779" s="4">
        <v>4000</v>
      </c>
      <c r="E779" s="91">
        <v>44</v>
      </c>
      <c r="F779" s="123" t="str">
        <f t="shared" si="25"/>
        <v>DIJAMANTSKA</v>
      </c>
      <c r="G779" s="101">
        <v>44</v>
      </c>
      <c r="H779" s="110" t="str">
        <f t="shared" si="26"/>
        <v>PLATINASTA</v>
      </c>
      <c r="I779" s="55"/>
    </row>
    <row r="780" spans="1:9" ht="30" customHeight="1" thickBot="1" x14ac:dyDescent="0.4">
      <c r="A780" s="67" t="s">
        <v>1179</v>
      </c>
      <c r="B780" s="19" t="s">
        <v>1037</v>
      </c>
      <c r="C780" s="34">
        <v>5160</v>
      </c>
      <c r="D780" s="4">
        <v>5160</v>
      </c>
      <c r="E780" s="163">
        <v>42</v>
      </c>
      <c r="F780" s="123" t="str">
        <f t="shared" si="25"/>
        <v>PLATINASTA</v>
      </c>
      <c r="G780" s="164">
        <v>42</v>
      </c>
      <c r="H780" s="110" t="str">
        <f t="shared" si="26"/>
        <v>PLATINASTA</v>
      </c>
      <c r="I780" s="55" t="s">
        <v>2513</v>
      </c>
    </row>
    <row r="781" spans="1:9" ht="30" customHeight="1" thickBot="1" x14ac:dyDescent="0.4">
      <c r="A781" s="67" t="s">
        <v>1180</v>
      </c>
      <c r="B781" s="19" t="s">
        <v>80</v>
      </c>
      <c r="C781" s="34">
        <v>10000</v>
      </c>
      <c r="D781" s="4">
        <v>10000</v>
      </c>
      <c r="E781" s="48">
        <v>90</v>
      </c>
      <c r="F781" s="123" t="str">
        <f t="shared" si="25"/>
        <v>DIJAMANTSKA</v>
      </c>
      <c r="G781" s="102" t="s">
        <v>2166</v>
      </c>
      <c r="H781" s="110" t="str">
        <f t="shared" si="26"/>
        <v xml:space="preserve"> </v>
      </c>
      <c r="I781" s="55"/>
    </row>
    <row r="782" spans="1:9" ht="30" customHeight="1" thickBot="1" x14ac:dyDescent="0.4">
      <c r="A782" s="67" t="s">
        <v>1181</v>
      </c>
      <c r="B782" s="19" t="s">
        <v>6</v>
      </c>
      <c r="C782" s="34">
        <v>5000</v>
      </c>
      <c r="D782" s="4">
        <v>5000</v>
      </c>
      <c r="E782" s="48">
        <v>55</v>
      </c>
      <c r="F782" s="123" t="str">
        <f t="shared" si="25"/>
        <v>DIJAMANTSKA</v>
      </c>
      <c r="G782" s="102">
        <v>66</v>
      </c>
      <c r="H782" s="110" t="str">
        <f t="shared" si="26"/>
        <v>DIJAMANTSKA</v>
      </c>
      <c r="I782" s="55"/>
    </row>
    <row r="783" spans="1:9" ht="42" customHeight="1" thickBot="1" x14ac:dyDescent="0.4">
      <c r="A783" s="67" t="s">
        <v>1182</v>
      </c>
      <c r="B783" s="19" t="s">
        <v>95</v>
      </c>
      <c r="C783" s="34">
        <v>23000</v>
      </c>
      <c r="D783" s="4">
        <v>10000</v>
      </c>
      <c r="E783" s="91">
        <v>130</v>
      </c>
      <c r="F783" s="123" t="str">
        <f t="shared" si="25"/>
        <v>DIJAMANTSKA</v>
      </c>
      <c r="G783" s="101">
        <v>130</v>
      </c>
      <c r="H783" s="110" t="str">
        <f t="shared" si="26"/>
        <v>PLATINASTA PLUS</v>
      </c>
      <c r="I783" s="55"/>
    </row>
    <row r="784" spans="1:9" ht="30" customHeight="1" thickBot="1" x14ac:dyDescent="0.4">
      <c r="A784" s="67" t="s">
        <v>1183</v>
      </c>
      <c r="B784" s="19" t="s">
        <v>52</v>
      </c>
      <c r="C784" s="34">
        <v>12000</v>
      </c>
      <c r="D784" s="4">
        <v>12000</v>
      </c>
      <c r="E784" s="48">
        <v>100</v>
      </c>
      <c r="F784" s="123" t="str">
        <f t="shared" si="25"/>
        <v>PLATINASTA</v>
      </c>
      <c r="G784" s="102" t="s">
        <v>2166</v>
      </c>
      <c r="H784" s="110" t="str">
        <f t="shared" si="26"/>
        <v xml:space="preserve"> </v>
      </c>
      <c r="I784" s="55"/>
    </row>
    <row r="785" spans="1:9" ht="30" customHeight="1" thickBot="1" x14ac:dyDescent="0.4">
      <c r="A785" s="67" t="s">
        <v>1184</v>
      </c>
      <c r="B785" s="19" t="s">
        <v>32</v>
      </c>
      <c r="C785" s="34">
        <v>10000</v>
      </c>
      <c r="D785" s="4">
        <v>10000</v>
      </c>
      <c r="E785" s="48">
        <v>91</v>
      </c>
      <c r="F785" s="123" t="str">
        <f t="shared" si="25"/>
        <v>DIJAMANTSKA</v>
      </c>
      <c r="G785" s="102" t="s">
        <v>2166</v>
      </c>
      <c r="H785" s="110" t="str">
        <f t="shared" si="26"/>
        <v xml:space="preserve"> </v>
      </c>
      <c r="I785" s="55"/>
    </row>
    <row r="786" spans="1:9" ht="31.5" thickBot="1" x14ac:dyDescent="0.4">
      <c r="A786" s="67" t="s">
        <v>973</v>
      </c>
      <c r="B786" s="19" t="s">
        <v>162</v>
      </c>
      <c r="C786" s="34">
        <v>12400</v>
      </c>
      <c r="D786" s="4">
        <v>1200</v>
      </c>
      <c r="E786" s="48" t="s">
        <v>1580</v>
      </c>
      <c r="F786" s="123" t="str">
        <f t="shared" si="25"/>
        <v xml:space="preserve"> </v>
      </c>
      <c r="G786" s="102" t="s">
        <v>2166</v>
      </c>
      <c r="H786" s="110" t="str">
        <f t="shared" si="26"/>
        <v xml:space="preserve"> </v>
      </c>
      <c r="I786" s="55"/>
    </row>
    <row r="787" spans="1:9" ht="30" customHeight="1" thickBot="1" x14ac:dyDescent="0.4">
      <c r="A787" s="67" t="s">
        <v>1188</v>
      </c>
      <c r="B787" s="19" t="s">
        <v>101</v>
      </c>
      <c r="C787" s="34">
        <v>6000</v>
      </c>
      <c r="D787" s="4">
        <v>6000</v>
      </c>
      <c r="E787" s="48">
        <v>45</v>
      </c>
      <c r="F787" s="123" t="str">
        <f t="shared" si="25"/>
        <v>PLATINASTA</v>
      </c>
      <c r="G787" s="102" t="s">
        <v>2166</v>
      </c>
      <c r="H787" s="110" t="str">
        <f t="shared" si="26"/>
        <v xml:space="preserve"> </v>
      </c>
      <c r="I787" s="55"/>
    </row>
    <row r="788" spans="1:9" ht="30" customHeight="1" thickBot="1" x14ac:dyDescent="0.4">
      <c r="A788" s="67" t="s">
        <v>1189</v>
      </c>
      <c r="B788" s="19" t="s">
        <v>1190</v>
      </c>
      <c r="C788" s="34">
        <v>10000</v>
      </c>
      <c r="D788" s="4">
        <v>10000</v>
      </c>
      <c r="E788" s="48" t="s">
        <v>1580</v>
      </c>
      <c r="F788" s="123" t="str">
        <f t="shared" si="25"/>
        <v xml:space="preserve"> </v>
      </c>
      <c r="G788" s="102" t="s">
        <v>2166</v>
      </c>
      <c r="H788" s="110" t="str">
        <f t="shared" si="26"/>
        <v xml:space="preserve"> </v>
      </c>
      <c r="I788" s="55"/>
    </row>
    <row r="789" spans="1:9" ht="30" customHeight="1" thickBot="1" x14ac:dyDescent="0.4">
      <c r="A789" s="67" t="s">
        <v>1191</v>
      </c>
      <c r="B789" s="19" t="s">
        <v>32</v>
      </c>
      <c r="C789" s="34">
        <v>24600</v>
      </c>
      <c r="D789" s="4">
        <v>24600</v>
      </c>
      <c r="E789" s="48">
        <v>205</v>
      </c>
      <c r="F789" s="123" t="str">
        <f t="shared" si="25"/>
        <v>PLATINASTA</v>
      </c>
      <c r="G789" s="102" t="s">
        <v>2166</v>
      </c>
      <c r="H789" s="110" t="str">
        <f t="shared" si="26"/>
        <v xml:space="preserve"> </v>
      </c>
      <c r="I789" s="55"/>
    </row>
    <row r="790" spans="1:9" ht="30" customHeight="1" thickBot="1" x14ac:dyDescent="0.4">
      <c r="A790" s="67" t="s">
        <v>1192</v>
      </c>
      <c r="B790" s="19" t="s">
        <v>1</v>
      </c>
      <c r="C790" s="34">
        <v>1200</v>
      </c>
      <c r="D790" s="4">
        <v>1200</v>
      </c>
      <c r="E790" s="48">
        <v>9</v>
      </c>
      <c r="F790" s="123" t="str">
        <f t="shared" si="25"/>
        <v>PLATINASTA</v>
      </c>
      <c r="G790" s="102" t="s">
        <v>2166</v>
      </c>
      <c r="H790" s="110" t="str">
        <f t="shared" si="26"/>
        <v xml:space="preserve"> </v>
      </c>
      <c r="I790" s="55"/>
    </row>
    <row r="791" spans="1:9" ht="30" customHeight="1" thickBot="1" x14ac:dyDescent="0.4">
      <c r="A791" s="67" t="s">
        <v>1193</v>
      </c>
      <c r="B791" s="19" t="s">
        <v>108</v>
      </c>
      <c r="C791" s="34">
        <v>10000</v>
      </c>
      <c r="D791" s="4">
        <v>10000</v>
      </c>
      <c r="E791" s="48">
        <v>160</v>
      </c>
      <c r="F791" s="123" t="str">
        <f t="shared" si="25"/>
        <v>DIJAMANTSKA</v>
      </c>
      <c r="G791" s="102" t="s">
        <v>2166</v>
      </c>
      <c r="H791" s="110" t="str">
        <f t="shared" si="26"/>
        <v xml:space="preserve"> </v>
      </c>
      <c r="I791" s="55"/>
    </row>
    <row r="792" spans="1:9" ht="30" customHeight="1" thickBot="1" x14ac:dyDescent="0.4">
      <c r="A792" s="67" t="s">
        <v>968</v>
      </c>
      <c r="B792" s="19" t="s">
        <v>1195</v>
      </c>
      <c r="C792" s="34">
        <v>1000</v>
      </c>
      <c r="D792" s="4">
        <v>1000</v>
      </c>
      <c r="E792" s="48" t="s">
        <v>1584</v>
      </c>
      <c r="F792" s="123" t="str">
        <f t="shared" si="25"/>
        <v xml:space="preserve"> </v>
      </c>
      <c r="G792" s="102" t="s">
        <v>2166</v>
      </c>
      <c r="H792" s="110" t="str">
        <f t="shared" si="26"/>
        <v xml:space="preserve"> </v>
      </c>
      <c r="I792" s="55"/>
    </row>
    <row r="793" spans="1:9" ht="30" customHeight="1" thickBot="1" x14ac:dyDescent="0.4">
      <c r="A793" s="67" t="s">
        <v>1199</v>
      </c>
      <c r="B793" s="19" t="s">
        <v>247</v>
      </c>
      <c r="C793" s="34">
        <v>6480</v>
      </c>
      <c r="D793" s="4">
        <v>6400</v>
      </c>
      <c r="E793" s="48">
        <v>56</v>
      </c>
      <c r="F793" s="123" t="str">
        <f t="shared" si="25"/>
        <v>DIJAMANTSKA</v>
      </c>
      <c r="G793" s="102">
        <v>56</v>
      </c>
      <c r="H793" s="110" t="str">
        <f t="shared" si="26"/>
        <v>DIJAMANTSKA</v>
      </c>
      <c r="I793" s="55"/>
    </row>
    <row r="794" spans="1:9" ht="30" customHeight="1" thickBot="1" x14ac:dyDescent="0.4">
      <c r="A794" s="67" t="s">
        <v>1200</v>
      </c>
      <c r="B794" s="19" t="s">
        <v>449</v>
      </c>
      <c r="C794" s="34">
        <v>6000</v>
      </c>
      <c r="D794" s="4">
        <v>6000</v>
      </c>
      <c r="E794" s="48">
        <v>47</v>
      </c>
      <c r="F794" s="123" t="str">
        <f t="shared" si="25"/>
        <v>PLATINASTA</v>
      </c>
      <c r="G794" s="102" t="s">
        <v>2166</v>
      </c>
      <c r="H794" s="110" t="str">
        <f t="shared" si="26"/>
        <v xml:space="preserve"> </v>
      </c>
      <c r="I794" s="55"/>
    </row>
    <row r="795" spans="1:9" ht="30" customHeight="1" thickBot="1" x14ac:dyDescent="0.4">
      <c r="A795" s="67" t="s">
        <v>1201</v>
      </c>
      <c r="B795" s="19" t="s">
        <v>21</v>
      </c>
      <c r="C795" s="34">
        <v>4920</v>
      </c>
      <c r="D795" s="4">
        <v>4920</v>
      </c>
      <c r="E795" s="48">
        <v>41</v>
      </c>
      <c r="F795" s="123" t="str">
        <f t="shared" si="25"/>
        <v>PLATINASTA</v>
      </c>
      <c r="G795" s="102" t="s">
        <v>2166</v>
      </c>
      <c r="H795" s="110" t="str">
        <f t="shared" si="26"/>
        <v xml:space="preserve"> </v>
      </c>
      <c r="I795" s="55"/>
    </row>
    <row r="796" spans="1:9" ht="30" customHeight="1" thickBot="1" x14ac:dyDescent="0.4">
      <c r="A796" s="67" t="s">
        <v>1202</v>
      </c>
      <c r="B796" s="19" t="s">
        <v>1</v>
      </c>
      <c r="C796" s="34">
        <v>7000</v>
      </c>
      <c r="D796" s="4">
        <v>7000</v>
      </c>
      <c r="E796" s="48">
        <v>51</v>
      </c>
      <c r="F796" s="123" t="str">
        <f t="shared" si="25"/>
        <v>PLATINASTA</v>
      </c>
      <c r="G796" s="102" t="s">
        <v>2166</v>
      </c>
      <c r="H796" s="110" t="str">
        <f t="shared" si="26"/>
        <v xml:space="preserve"> </v>
      </c>
      <c r="I796" s="55"/>
    </row>
    <row r="797" spans="1:9" ht="30" customHeight="1" thickBot="1" x14ac:dyDescent="0.4">
      <c r="A797" s="67" t="s">
        <v>1203</v>
      </c>
      <c r="B797" s="19" t="s">
        <v>70</v>
      </c>
      <c r="C797" s="34">
        <v>19200</v>
      </c>
      <c r="D797" s="4">
        <v>12000</v>
      </c>
      <c r="E797" s="91">
        <v>100</v>
      </c>
      <c r="F797" s="123" t="str">
        <f t="shared" si="25"/>
        <v>PLATINASTA</v>
      </c>
      <c r="G797" s="91">
        <v>100</v>
      </c>
      <c r="H797" s="110" t="str">
        <f t="shared" si="26"/>
        <v>PLATINASTA PLUS</v>
      </c>
      <c r="I797" s="55"/>
    </row>
    <row r="798" spans="1:9" ht="30" customHeight="1" thickBot="1" x14ac:dyDescent="0.4">
      <c r="A798" s="67" t="s">
        <v>1204</v>
      </c>
      <c r="B798" s="19" t="s">
        <v>23</v>
      </c>
      <c r="C798" s="34">
        <v>6000</v>
      </c>
      <c r="D798" s="4">
        <v>6000</v>
      </c>
      <c r="E798" s="48" t="s">
        <v>1563</v>
      </c>
      <c r="F798" s="123" t="str">
        <f t="shared" si="25"/>
        <v xml:space="preserve"> </v>
      </c>
      <c r="G798" s="102" t="s">
        <v>2166</v>
      </c>
      <c r="H798" s="110" t="str">
        <f t="shared" si="26"/>
        <v xml:space="preserve"> </v>
      </c>
      <c r="I798" s="55"/>
    </row>
    <row r="799" spans="1:9" ht="30" customHeight="1" thickBot="1" x14ac:dyDescent="0.4">
      <c r="A799" s="67" t="s">
        <v>1206</v>
      </c>
      <c r="B799" s="19" t="s">
        <v>49</v>
      </c>
      <c r="C799" s="34">
        <v>2000</v>
      </c>
      <c r="D799" s="4">
        <v>2000</v>
      </c>
      <c r="E799" s="48">
        <v>20</v>
      </c>
      <c r="F799" s="123" t="str">
        <f t="shared" si="25"/>
        <v>DIJAMANTSKA</v>
      </c>
      <c r="G799" s="102" t="s">
        <v>2166</v>
      </c>
      <c r="H799" s="110" t="str">
        <f t="shared" si="26"/>
        <v xml:space="preserve"> </v>
      </c>
      <c r="I799" s="55"/>
    </row>
    <row r="800" spans="1:9" ht="30" customHeight="1" thickBot="1" x14ac:dyDescent="0.4">
      <c r="A800" s="67" t="s">
        <v>1207</v>
      </c>
      <c r="B800" s="19" t="s">
        <v>1208</v>
      </c>
      <c r="C800" s="34">
        <v>2000</v>
      </c>
      <c r="D800" s="4">
        <v>2000</v>
      </c>
      <c r="E800" s="48">
        <v>40</v>
      </c>
      <c r="F800" s="123" t="str">
        <f t="shared" si="25"/>
        <v>DIJAMANTSKA</v>
      </c>
      <c r="G800" s="102" t="s">
        <v>2166</v>
      </c>
      <c r="H800" s="110" t="str">
        <f t="shared" si="26"/>
        <v xml:space="preserve"> </v>
      </c>
      <c r="I800" s="55"/>
    </row>
    <row r="801" spans="1:9" ht="30" customHeight="1" thickBot="1" x14ac:dyDescent="0.4">
      <c r="A801" s="67" t="s">
        <v>1209</v>
      </c>
      <c r="B801" s="19" t="s">
        <v>136</v>
      </c>
      <c r="C801" s="34">
        <v>2000</v>
      </c>
      <c r="D801" s="4">
        <v>2000</v>
      </c>
      <c r="E801" s="48" t="s">
        <v>1559</v>
      </c>
      <c r="F801" s="123" t="str">
        <f t="shared" si="25"/>
        <v xml:space="preserve"> </v>
      </c>
      <c r="G801" s="102" t="s">
        <v>2166</v>
      </c>
      <c r="H801" s="110" t="str">
        <f t="shared" si="26"/>
        <v xml:space="preserve"> </v>
      </c>
      <c r="I801" s="55" t="s">
        <v>1592</v>
      </c>
    </row>
    <row r="802" spans="1:9" ht="30" customHeight="1" thickBot="1" x14ac:dyDescent="0.4">
      <c r="A802" s="67" t="s">
        <v>335</v>
      </c>
      <c r="B802" s="19" t="s">
        <v>301</v>
      </c>
      <c r="C802" s="34">
        <v>5000</v>
      </c>
      <c r="D802" s="50">
        <v>2000</v>
      </c>
      <c r="E802" s="48" t="s">
        <v>1559</v>
      </c>
      <c r="F802" s="123" t="str">
        <f t="shared" si="25"/>
        <v xml:space="preserve"> </v>
      </c>
      <c r="G802" s="102" t="s">
        <v>2166</v>
      </c>
      <c r="H802" s="110" t="str">
        <f t="shared" si="26"/>
        <v xml:space="preserve"> </v>
      </c>
      <c r="I802" s="55" t="s">
        <v>1593</v>
      </c>
    </row>
    <row r="803" spans="1:9" ht="30" customHeight="1" thickBot="1" x14ac:dyDescent="0.4">
      <c r="A803" s="67" t="s">
        <v>1210</v>
      </c>
      <c r="B803" s="19" t="s">
        <v>1211</v>
      </c>
      <c r="C803" s="34">
        <v>5000</v>
      </c>
      <c r="D803" s="4">
        <v>5000</v>
      </c>
      <c r="E803" s="48">
        <v>180</v>
      </c>
      <c r="F803" s="123" t="str">
        <f t="shared" si="25"/>
        <v>DIJAMANTSKA</v>
      </c>
      <c r="G803" s="102" t="s">
        <v>2166</v>
      </c>
      <c r="H803" s="110" t="str">
        <f t="shared" si="26"/>
        <v xml:space="preserve"> </v>
      </c>
      <c r="I803" s="55"/>
    </row>
    <row r="804" spans="1:9" ht="30" customHeight="1" thickBot="1" x14ac:dyDescent="0.4">
      <c r="A804" s="67" t="s">
        <v>1212</v>
      </c>
      <c r="B804" s="19" t="s">
        <v>26</v>
      </c>
      <c r="C804" s="34">
        <v>3000</v>
      </c>
      <c r="D804" s="4">
        <v>3000</v>
      </c>
      <c r="E804" s="48" t="s">
        <v>1563</v>
      </c>
      <c r="F804" s="123" t="str">
        <f t="shared" si="25"/>
        <v xml:space="preserve"> </v>
      </c>
      <c r="G804" s="102" t="s">
        <v>2166</v>
      </c>
      <c r="H804" s="110" t="str">
        <f t="shared" si="26"/>
        <v xml:space="preserve"> </v>
      </c>
      <c r="I804" s="55"/>
    </row>
    <row r="805" spans="1:9" ht="30" customHeight="1" thickBot="1" x14ac:dyDescent="0.4">
      <c r="A805" s="67" t="s">
        <v>1213</v>
      </c>
      <c r="B805" s="19" t="s">
        <v>7</v>
      </c>
      <c r="C805" s="34">
        <v>3720</v>
      </c>
      <c r="D805" s="4">
        <v>3720</v>
      </c>
      <c r="E805" s="48">
        <v>34</v>
      </c>
      <c r="F805" s="123" t="str">
        <f t="shared" si="25"/>
        <v>DIJAMANTSKA</v>
      </c>
      <c r="G805" s="102" t="s">
        <v>2166</v>
      </c>
      <c r="H805" s="110" t="str">
        <f t="shared" si="26"/>
        <v xml:space="preserve"> </v>
      </c>
      <c r="I805" s="55"/>
    </row>
    <row r="806" spans="1:9" ht="30" customHeight="1" thickBot="1" x14ac:dyDescent="0.4">
      <c r="A806" s="67" t="s">
        <v>1214</v>
      </c>
      <c r="B806" s="19" t="s">
        <v>44</v>
      </c>
      <c r="C806" s="34">
        <v>4800</v>
      </c>
      <c r="D806" s="4">
        <v>4800</v>
      </c>
      <c r="E806" s="48">
        <v>40</v>
      </c>
      <c r="F806" s="123" t="str">
        <f t="shared" si="25"/>
        <v>PLATINASTA</v>
      </c>
      <c r="G806" s="102" t="s">
        <v>2166</v>
      </c>
      <c r="H806" s="110" t="str">
        <f t="shared" si="26"/>
        <v xml:space="preserve"> </v>
      </c>
      <c r="I806" s="55"/>
    </row>
    <row r="807" spans="1:9" ht="30" customHeight="1" thickBot="1" x14ac:dyDescent="0.4">
      <c r="A807" s="67" t="s">
        <v>1215</v>
      </c>
      <c r="B807" s="19" t="s">
        <v>274</v>
      </c>
      <c r="C807" s="34">
        <v>15000</v>
      </c>
      <c r="D807" s="4">
        <v>15000</v>
      </c>
      <c r="E807" s="48">
        <v>180</v>
      </c>
      <c r="F807" s="123" t="str">
        <f t="shared" si="25"/>
        <v>DIJAMANTSKA</v>
      </c>
      <c r="G807" s="102" t="s">
        <v>2166</v>
      </c>
      <c r="H807" s="110" t="str">
        <f t="shared" si="26"/>
        <v xml:space="preserve"> </v>
      </c>
      <c r="I807" s="55"/>
    </row>
    <row r="808" spans="1:9" ht="30" customHeight="1" thickBot="1" x14ac:dyDescent="0.4">
      <c r="A808" s="67" t="s">
        <v>1216</v>
      </c>
      <c r="B808" s="19" t="s">
        <v>12</v>
      </c>
      <c r="C808" s="34">
        <v>6000</v>
      </c>
      <c r="D808" s="4">
        <v>6000</v>
      </c>
      <c r="E808" s="48">
        <v>100</v>
      </c>
      <c r="F808" s="123" t="str">
        <f t="shared" si="25"/>
        <v>DIJAMANTSKA</v>
      </c>
      <c r="G808" s="102" t="s">
        <v>2166</v>
      </c>
      <c r="H808" s="110" t="str">
        <f t="shared" si="26"/>
        <v xml:space="preserve"> </v>
      </c>
      <c r="I808" s="55"/>
    </row>
    <row r="809" spans="1:9" ht="30" customHeight="1" thickBot="1" x14ac:dyDescent="0.4">
      <c r="A809" s="67" t="s">
        <v>1217</v>
      </c>
      <c r="B809" s="19" t="s">
        <v>152</v>
      </c>
      <c r="C809" s="34">
        <v>1950</v>
      </c>
      <c r="D809" s="4">
        <v>1950</v>
      </c>
      <c r="E809" s="48">
        <v>18</v>
      </c>
      <c r="F809" s="123" t="str">
        <f t="shared" si="25"/>
        <v>DIJAMANTSKA</v>
      </c>
      <c r="G809" s="102" t="s">
        <v>2166</v>
      </c>
      <c r="H809" s="110" t="str">
        <f t="shared" si="26"/>
        <v xml:space="preserve"> </v>
      </c>
      <c r="I809" s="55"/>
    </row>
    <row r="810" spans="1:9" ht="30" customHeight="1" thickBot="1" x14ac:dyDescent="0.4">
      <c r="A810" s="67" t="s">
        <v>1218</v>
      </c>
      <c r="B810" s="19" t="s">
        <v>403</v>
      </c>
      <c r="C810" s="34">
        <v>5000</v>
      </c>
      <c r="D810" s="4">
        <v>5000</v>
      </c>
      <c r="E810" s="48">
        <v>70</v>
      </c>
      <c r="F810" s="123" t="str">
        <f t="shared" si="25"/>
        <v>DIJAMANTSKA</v>
      </c>
      <c r="G810" s="102" t="s">
        <v>2166</v>
      </c>
      <c r="H810" s="110" t="str">
        <f t="shared" si="26"/>
        <v xml:space="preserve"> </v>
      </c>
      <c r="I810" s="55"/>
    </row>
    <row r="811" spans="1:9" ht="30" customHeight="1" thickBot="1" x14ac:dyDescent="0.4">
      <c r="A811" s="67" t="s">
        <v>1219</v>
      </c>
      <c r="B811" s="19" t="s">
        <v>507</v>
      </c>
      <c r="C811" s="34">
        <v>42000</v>
      </c>
      <c r="D811" s="4">
        <v>10000</v>
      </c>
      <c r="E811" s="91">
        <v>80</v>
      </c>
      <c r="F811" s="123" t="str">
        <f t="shared" si="25"/>
        <v>PLATINASTA</v>
      </c>
      <c r="G811" s="101">
        <v>80</v>
      </c>
      <c r="H811" s="110" t="str">
        <f t="shared" si="26"/>
        <v>PLATINASTA PLUS</v>
      </c>
      <c r="I811" s="55"/>
    </row>
    <row r="812" spans="1:9" ht="30" customHeight="1" thickBot="1" x14ac:dyDescent="0.4">
      <c r="A812" s="67" t="s">
        <v>1220</v>
      </c>
      <c r="B812" s="19" t="s">
        <v>365</v>
      </c>
      <c r="C812" s="34">
        <v>8000</v>
      </c>
      <c r="D812" s="4">
        <v>8000</v>
      </c>
      <c r="E812" s="48">
        <v>15</v>
      </c>
      <c r="F812" s="123" t="str">
        <f t="shared" si="25"/>
        <v>PLATINASTA</v>
      </c>
      <c r="G812" s="102" t="s">
        <v>2166</v>
      </c>
      <c r="H812" s="110" t="str">
        <f t="shared" si="26"/>
        <v xml:space="preserve"> </v>
      </c>
      <c r="I812" s="55"/>
    </row>
    <row r="813" spans="1:9" ht="30" customHeight="1" thickBot="1" x14ac:dyDescent="0.4">
      <c r="A813" s="67" t="s">
        <v>1221</v>
      </c>
      <c r="B813" s="19" t="s">
        <v>217</v>
      </c>
      <c r="C813" s="34">
        <v>20000</v>
      </c>
      <c r="D813" s="4">
        <v>20000</v>
      </c>
      <c r="E813" s="48">
        <v>160</v>
      </c>
      <c r="F813" s="123" t="str">
        <f t="shared" si="25"/>
        <v>PLATINASTA</v>
      </c>
      <c r="G813" s="102" t="s">
        <v>2166</v>
      </c>
      <c r="H813" s="110" t="str">
        <f t="shared" si="26"/>
        <v xml:space="preserve"> </v>
      </c>
      <c r="I813" s="55"/>
    </row>
    <row r="814" spans="1:9" ht="30" customHeight="1" thickBot="1" x14ac:dyDescent="0.4">
      <c r="A814" s="67" t="s">
        <v>1222</v>
      </c>
      <c r="B814" s="19" t="s">
        <v>99</v>
      </c>
      <c r="C814" s="34">
        <v>2000</v>
      </c>
      <c r="D814" s="4">
        <v>2000</v>
      </c>
      <c r="E814" s="48">
        <v>15</v>
      </c>
      <c r="F814" s="123" t="str">
        <f t="shared" si="25"/>
        <v>PLATINASTA</v>
      </c>
      <c r="G814" s="102" t="s">
        <v>2166</v>
      </c>
      <c r="H814" s="110" t="str">
        <f t="shared" si="26"/>
        <v xml:space="preserve"> </v>
      </c>
      <c r="I814" s="55"/>
    </row>
    <row r="815" spans="1:9" ht="30" customHeight="1" thickBot="1" x14ac:dyDescent="0.4">
      <c r="A815" s="67" t="s">
        <v>1223</v>
      </c>
      <c r="B815" s="19" t="s">
        <v>26</v>
      </c>
      <c r="C815" s="34">
        <v>3000</v>
      </c>
      <c r="D815" s="4">
        <v>3000</v>
      </c>
      <c r="E815" s="48">
        <v>30</v>
      </c>
      <c r="F815" s="123" t="str">
        <f t="shared" si="25"/>
        <v>DIJAMANTSKA</v>
      </c>
      <c r="G815" s="102" t="s">
        <v>2166</v>
      </c>
      <c r="H815" s="110" t="str">
        <f t="shared" si="26"/>
        <v xml:space="preserve"> </v>
      </c>
      <c r="I815" s="55"/>
    </row>
    <row r="816" spans="1:9" ht="30" customHeight="1" thickBot="1" x14ac:dyDescent="0.4">
      <c r="A816" s="67" t="s">
        <v>1224</v>
      </c>
      <c r="B816" s="19" t="s">
        <v>125</v>
      </c>
      <c r="C816" s="34">
        <v>4500</v>
      </c>
      <c r="D816" s="4">
        <v>4500</v>
      </c>
      <c r="E816" s="48">
        <v>35</v>
      </c>
      <c r="F816" s="123" t="str">
        <f t="shared" si="25"/>
        <v>PLATINASTA</v>
      </c>
      <c r="G816" s="102" t="s">
        <v>2166</v>
      </c>
      <c r="H816" s="110" t="str">
        <f t="shared" si="26"/>
        <v xml:space="preserve"> </v>
      </c>
      <c r="I816" s="55"/>
    </row>
    <row r="817" spans="1:9" ht="30" customHeight="1" thickBot="1" x14ac:dyDescent="0.4">
      <c r="A817" s="67" t="s">
        <v>1226</v>
      </c>
      <c r="B817" s="19" t="s">
        <v>1227</v>
      </c>
      <c r="C817" s="34">
        <v>5520</v>
      </c>
      <c r="D817" s="4">
        <v>5520</v>
      </c>
      <c r="E817" s="48">
        <v>46</v>
      </c>
      <c r="F817" s="123" t="str">
        <f t="shared" si="25"/>
        <v>PLATINASTA</v>
      </c>
      <c r="G817" s="102" t="s">
        <v>2166</v>
      </c>
      <c r="H817" s="110" t="str">
        <f t="shared" si="26"/>
        <v xml:space="preserve"> </v>
      </c>
      <c r="I817" s="55"/>
    </row>
    <row r="818" spans="1:9" ht="30" customHeight="1" thickBot="1" x14ac:dyDescent="0.4">
      <c r="A818" s="67" t="s">
        <v>957</v>
      </c>
      <c r="B818" s="19" t="s">
        <v>21</v>
      </c>
      <c r="C818" s="34">
        <v>10320</v>
      </c>
      <c r="D818" s="50">
        <v>5160</v>
      </c>
      <c r="E818" s="91">
        <v>43</v>
      </c>
      <c r="F818" s="123" t="str">
        <f t="shared" si="25"/>
        <v>PLATINASTA</v>
      </c>
      <c r="G818" s="101">
        <v>43</v>
      </c>
      <c r="H818" s="110" t="str">
        <f t="shared" si="26"/>
        <v>PLATINASTA</v>
      </c>
      <c r="I818" s="55"/>
    </row>
    <row r="819" spans="1:9" ht="30" customHeight="1" thickBot="1" x14ac:dyDescent="0.4">
      <c r="A819" s="67" t="s">
        <v>1228</v>
      </c>
      <c r="B819" s="19" t="s">
        <v>1229</v>
      </c>
      <c r="C819" s="34">
        <v>10000</v>
      </c>
      <c r="D819" s="4">
        <v>5000</v>
      </c>
      <c r="E819" s="91">
        <v>69</v>
      </c>
      <c r="F819" s="123" t="str">
        <f t="shared" si="25"/>
        <v>DIJAMANTSKA</v>
      </c>
      <c r="G819" s="101">
        <v>69</v>
      </c>
      <c r="H819" s="110" t="str">
        <f t="shared" si="26"/>
        <v>PLATINASTA</v>
      </c>
      <c r="I819" s="55"/>
    </row>
    <row r="820" spans="1:9" ht="30" customHeight="1" thickBot="1" x14ac:dyDescent="0.4">
      <c r="A820" s="67" t="s">
        <v>1232</v>
      </c>
      <c r="B820" s="19" t="s">
        <v>75</v>
      </c>
      <c r="C820" s="34">
        <v>5000</v>
      </c>
      <c r="D820" s="4">
        <v>5000</v>
      </c>
      <c r="E820" s="48">
        <v>160</v>
      </c>
      <c r="F820" s="123" t="str">
        <f t="shared" ref="F820:F883" si="27">IFERROR(IF(D820/E820&gt;=120,"PLATINASTA","DIJAMANTSKA")," ")</f>
        <v>DIJAMANTSKA</v>
      </c>
      <c r="G820" s="102" t="s">
        <v>2166</v>
      </c>
      <c r="H820" s="110" t="str">
        <f t="shared" ref="H820:H883" si="28">IFERROR(IF(OR((D820-6000)/E820&gt;=120,(C820-6000)/G820&gt;=120),"PLATINASTA PLUS",IF(AND((C820/G820&gt;=120),C820&lt;(G820*120+6000)),"PLATINASTA","DIJAMANTSKA"))," ")</f>
        <v xml:space="preserve"> </v>
      </c>
      <c r="I820" s="55"/>
    </row>
    <row r="821" spans="1:9" ht="30" customHeight="1" thickBot="1" x14ac:dyDescent="0.4">
      <c r="A821" s="67" t="s">
        <v>1233</v>
      </c>
      <c r="B821" s="19" t="s">
        <v>108</v>
      </c>
      <c r="C821" s="34">
        <v>2500</v>
      </c>
      <c r="D821" s="4">
        <v>2500</v>
      </c>
      <c r="E821" s="48">
        <v>60</v>
      </c>
      <c r="F821" s="123" t="str">
        <f t="shared" si="27"/>
        <v>DIJAMANTSKA</v>
      </c>
      <c r="G821" s="102" t="s">
        <v>2166</v>
      </c>
      <c r="H821" s="110" t="str">
        <f t="shared" si="28"/>
        <v xml:space="preserve"> </v>
      </c>
      <c r="I821" s="55"/>
    </row>
    <row r="822" spans="1:9" ht="30" customHeight="1" thickBot="1" x14ac:dyDescent="0.4">
      <c r="A822" s="67" t="s">
        <v>1234</v>
      </c>
      <c r="B822" s="19" t="s">
        <v>140</v>
      </c>
      <c r="C822" s="34">
        <v>6600</v>
      </c>
      <c r="D822" s="4">
        <v>6600</v>
      </c>
      <c r="E822" s="91">
        <v>55</v>
      </c>
      <c r="F822" s="123" t="str">
        <f t="shared" si="27"/>
        <v>PLATINASTA</v>
      </c>
      <c r="G822" s="91">
        <v>55</v>
      </c>
      <c r="H822" s="110" t="str">
        <f t="shared" si="28"/>
        <v>PLATINASTA</v>
      </c>
      <c r="I822" s="55"/>
    </row>
    <row r="823" spans="1:9" ht="30" customHeight="1" thickBot="1" x14ac:dyDescent="0.4">
      <c r="A823" s="67" t="s">
        <v>1235</v>
      </c>
      <c r="B823" s="19" t="s">
        <v>199</v>
      </c>
      <c r="C823" s="34">
        <v>2000</v>
      </c>
      <c r="D823" s="4">
        <v>2000</v>
      </c>
      <c r="E823" s="48">
        <v>30</v>
      </c>
      <c r="F823" s="123" t="str">
        <f t="shared" si="27"/>
        <v>DIJAMANTSKA</v>
      </c>
      <c r="G823" s="102" t="s">
        <v>2166</v>
      </c>
      <c r="H823" s="110" t="str">
        <f t="shared" si="28"/>
        <v xml:space="preserve"> </v>
      </c>
      <c r="I823" s="55"/>
    </row>
    <row r="824" spans="1:9" ht="30" customHeight="1" thickBot="1" x14ac:dyDescent="0.4">
      <c r="A824" s="67" t="s">
        <v>1236</v>
      </c>
      <c r="B824" s="19" t="s">
        <v>162</v>
      </c>
      <c r="C824" s="34">
        <v>2500</v>
      </c>
      <c r="D824" s="4">
        <v>2500</v>
      </c>
      <c r="E824" s="48" t="s">
        <v>1584</v>
      </c>
      <c r="F824" s="123" t="str">
        <f t="shared" si="27"/>
        <v xml:space="preserve"> </v>
      </c>
      <c r="G824" s="102" t="s">
        <v>2166</v>
      </c>
      <c r="H824" s="110" t="str">
        <f t="shared" si="28"/>
        <v xml:space="preserve"> </v>
      </c>
      <c r="I824" s="55"/>
    </row>
    <row r="825" spans="1:9" ht="30" customHeight="1" thickBot="1" x14ac:dyDescent="0.4">
      <c r="A825" s="67" t="s">
        <v>1237</v>
      </c>
      <c r="B825" s="19" t="s">
        <v>40</v>
      </c>
      <c r="C825" s="34">
        <v>5000</v>
      </c>
      <c r="D825" s="4">
        <v>5000</v>
      </c>
      <c r="E825" s="48" t="s">
        <v>1563</v>
      </c>
      <c r="F825" s="123" t="str">
        <f t="shared" si="27"/>
        <v xml:space="preserve"> </v>
      </c>
      <c r="G825" s="102" t="s">
        <v>2166</v>
      </c>
      <c r="H825" s="110" t="str">
        <f t="shared" si="28"/>
        <v xml:space="preserve"> </v>
      </c>
      <c r="I825" s="55"/>
    </row>
    <row r="826" spans="1:9" ht="30" customHeight="1" thickBot="1" x14ac:dyDescent="0.4">
      <c r="A826" s="67" t="s">
        <v>586</v>
      </c>
      <c r="B826" s="19" t="s">
        <v>350</v>
      </c>
      <c r="C826" s="34">
        <v>9000</v>
      </c>
      <c r="D826" s="50">
        <v>3000</v>
      </c>
      <c r="E826" s="48">
        <v>30</v>
      </c>
      <c r="F826" s="123" t="str">
        <f t="shared" si="27"/>
        <v>DIJAMANTSKA</v>
      </c>
      <c r="G826" s="102" t="s">
        <v>2166</v>
      </c>
      <c r="H826" s="110" t="str">
        <f t="shared" si="28"/>
        <v xml:space="preserve"> </v>
      </c>
      <c r="I826" s="55"/>
    </row>
    <row r="827" spans="1:9" ht="30" customHeight="1" thickBot="1" x14ac:dyDescent="0.4">
      <c r="A827" s="67" t="s">
        <v>1238</v>
      </c>
      <c r="B827" s="19" t="s">
        <v>39</v>
      </c>
      <c r="C827" s="34">
        <v>5000</v>
      </c>
      <c r="D827" s="4">
        <v>5000</v>
      </c>
      <c r="E827" s="48">
        <v>120</v>
      </c>
      <c r="F827" s="123" t="str">
        <f t="shared" si="27"/>
        <v>DIJAMANTSKA</v>
      </c>
      <c r="G827" s="102" t="s">
        <v>2166</v>
      </c>
      <c r="H827" s="110" t="str">
        <f t="shared" si="28"/>
        <v xml:space="preserve"> </v>
      </c>
      <c r="I827" s="55"/>
    </row>
    <row r="828" spans="1:9" ht="33.75" customHeight="1" thickBot="1" x14ac:dyDescent="0.4">
      <c r="A828" s="67" t="s">
        <v>1240</v>
      </c>
      <c r="B828" s="19" t="s">
        <v>138</v>
      </c>
      <c r="C828" s="34">
        <v>30000</v>
      </c>
      <c r="D828" s="4">
        <v>24000</v>
      </c>
      <c r="E828" s="91">
        <v>200</v>
      </c>
      <c r="F828" s="123" t="str">
        <f t="shared" si="27"/>
        <v>PLATINASTA</v>
      </c>
      <c r="G828" s="101">
        <v>200</v>
      </c>
      <c r="H828" s="110" t="str">
        <f t="shared" si="28"/>
        <v>PLATINASTA PLUS</v>
      </c>
      <c r="I828" s="55"/>
    </row>
    <row r="829" spans="1:9" ht="30" customHeight="1" thickBot="1" x14ac:dyDescent="0.4">
      <c r="A829" s="67" t="s">
        <v>451</v>
      </c>
      <c r="B829" s="19" t="s">
        <v>285</v>
      </c>
      <c r="C829" s="34">
        <v>9000</v>
      </c>
      <c r="D829" s="4">
        <v>9000</v>
      </c>
      <c r="E829" s="91">
        <v>75</v>
      </c>
      <c r="F829" s="123" t="str">
        <f t="shared" si="27"/>
        <v>PLATINASTA</v>
      </c>
      <c r="G829" s="101">
        <v>75</v>
      </c>
      <c r="H829" s="110" t="str">
        <f t="shared" si="28"/>
        <v>PLATINASTA</v>
      </c>
      <c r="I829" s="55"/>
    </row>
    <row r="830" spans="1:9" ht="30" customHeight="1" thickBot="1" x14ac:dyDescent="0.4">
      <c r="A830" s="67" t="s">
        <v>1241</v>
      </c>
      <c r="B830" s="19" t="s">
        <v>214</v>
      </c>
      <c r="C830" s="34">
        <v>1000</v>
      </c>
      <c r="D830" s="4">
        <v>1000</v>
      </c>
      <c r="E830" s="48">
        <v>30</v>
      </c>
      <c r="F830" s="123" t="str">
        <f t="shared" si="27"/>
        <v>DIJAMANTSKA</v>
      </c>
      <c r="G830" s="102" t="s">
        <v>2166</v>
      </c>
      <c r="H830" s="110" t="str">
        <f t="shared" si="28"/>
        <v xml:space="preserve"> </v>
      </c>
      <c r="I830" s="55"/>
    </row>
    <row r="831" spans="1:9" ht="30" customHeight="1" thickBot="1" x14ac:dyDescent="0.4">
      <c r="A831" s="67" t="s">
        <v>1242</v>
      </c>
      <c r="B831" s="19" t="s">
        <v>280</v>
      </c>
      <c r="C831" s="34">
        <v>1000</v>
      </c>
      <c r="D831" s="4">
        <v>1000</v>
      </c>
      <c r="E831" s="48" t="s">
        <v>1563</v>
      </c>
      <c r="F831" s="123" t="str">
        <f t="shared" si="27"/>
        <v xml:space="preserve"> </v>
      </c>
      <c r="G831" s="102" t="s">
        <v>2166</v>
      </c>
      <c r="H831" s="110" t="str">
        <f t="shared" si="28"/>
        <v xml:space="preserve"> </v>
      </c>
      <c r="I831" s="55"/>
    </row>
    <row r="832" spans="1:9" ht="30" customHeight="1" thickBot="1" x14ac:dyDescent="0.4">
      <c r="A832" s="67" t="s">
        <v>1243</v>
      </c>
      <c r="B832" s="19" t="s">
        <v>280</v>
      </c>
      <c r="C832" s="34">
        <v>1000</v>
      </c>
      <c r="D832" s="4">
        <v>1000</v>
      </c>
      <c r="E832" s="48" t="s">
        <v>1563</v>
      </c>
      <c r="F832" s="123" t="str">
        <f t="shared" si="27"/>
        <v xml:space="preserve"> </v>
      </c>
      <c r="G832" s="102" t="s">
        <v>2166</v>
      </c>
      <c r="H832" s="110" t="str">
        <f t="shared" si="28"/>
        <v xml:space="preserve"> </v>
      </c>
      <c r="I832" s="55"/>
    </row>
    <row r="833" spans="1:9" ht="30" customHeight="1" thickBot="1" x14ac:dyDescent="0.4">
      <c r="A833" s="67" t="s">
        <v>676</v>
      </c>
      <c r="B833" s="19" t="s">
        <v>41</v>
      </c>
      <c r="C833" s="34">
        <v>15600</v>
      </c>
      <c r="D833" s="50">
        <v>3000</v>
      </c>
      <c r="E833" s="48">
        <v>100</v>
      </c>
      <c r="F833" s="123" t="str">
        <f t="shared" si="27"/>
        <v>DIJAMANTSKA</v>
      </c>
      <c r="G833" s="102" t="s">
        <v>2166</v>
      </c>
      <c r="H833" s="110" t="str">
        <f t="shared" si="28"/>
        <v xml:space="preserve"> </v>
      </c>
      <c r="I833" s="55"/>
    </row>
    <row r="834" spans="1:9" ht="30" customHeight="1" thickBot="1" x14ac:dyDescent="0.4">
      <c r="A834" s="67" t="s">
        <v>1244</v>
      </c>
      <c r="B834" s="19" t="s">
        <v>1229</v>
      </c>
      <c r="C834" s="34">
        <v>500</v>
      </c>
      <c r="D834" s="4">
        <v>500</v>
      </c>
      <c r="E834" s="48">
        <v>12</v>
      </c>
      <c r="F834" s="123" t="str">
        <f t="shared" si="27"/>
        <v>DIJAMANTSKA</v>
      </c>
      <c r="G834" s="102" t="s">
        <v>2166</v>
      </c>
      <c r="H834" s="110" t="str">
        <f t="shared" si="28"/>
        <v xml:space="preserve"> </v>
      </c>
      <c r="I834" s="55"/>
    </row>
    <row r="835" spans="1:9" ht="30" customHeight="1" thickBot="1" x14ac:dyDescent="0.4">
      <c r="A835" s="67" t="s">
        <v>1245</v>
      </c>
      <c r="B835" s="19" t="s">
        <v>52</v>
      </c>
      <c r="C835" s="34">
        <v>3000</v>
      </c>
      <c r="D835" s="4">
        <v>3000</v>
      </c>
      <c r="E835" s="48">
        <v>20</v>
      </c>
      <c r="F835" s="123" t="str">
        <f t="shared" si="27"/>
        <v>PLATINASTA</v>
      </c>
      <c r="G835" s="102" t="s">
        <v>2166</v>
      </c>
      <c r="H835" s="110" t="str">
        <f t="shared" si="28"/>
        <v xml:space="preserve"> </v>
      </c>
      <c r="I835" s="55"/>
    </row>
    <row r="836" spans="1:9" ht="30" customHeight="1" thickBot="1" x14ac:dyDescent="0.4">
      <c r="A836" s="67" t="s">
        <v>1246</v>
      </c>
      <c r="B836" s="19" t="s">
        <v>95</v>
      </c>
      <c r="C836" s="34">
        <v>5200</v>
      </c>
      <c r="D836" s="4">
        <v>5200</v>
      </c>
      <c r="E836" s="48">
        <v>40</v>
      </c>
      <c r="F836" s="123" t="str">
        <f t="shared" si="27"/>
        <v>PLATINASTA</v>
      </c>
      <c r="G836" s="102" t="s">
        <v>2166</v>
      </c>
      <c r="H836" s="110" t="str">
        <f t="shared" si="28"/>
        <v xml:space="preserve"> </v>
      </c>
      <c r="I836" s="55"/>
    </row>
    <row r="837" spans="1:9" ht="30" customHeight="1" thickBot="1" x14ac:dyDescent="0.4">
      <c r="A837" s="67" t="s">
        <v>1247</v>
      </c>
      <c r="B837" s="19" t="s">
        <v>318</v>
      </c>
      <c r="C837" s="34">
        <v>18000</v>
      </c>
      <c r="D837" s="4">
        <v>12000</v>
      </c>
      <c r="E837" s="91">
        <v>141</v>
      </c>
      <c r="F837" s="123" t="str">
        <f t="shared" si="27"/>
        <v>DIJAMANTSKA</v>
      </c>
      <c r="G837" s="101">
        <v>141</v>
      </c>
      <c r="H837" s="110" t="str">
        <f t="shared" si="28"/>
        <v>PLATINASTA</v>
      </c>
      <c r="I837" s="55"/>
    </row>
    <row r="838" spans="1:9" ht="30" customHeight="1" thickBot="1" x14ac:dyDescent="0.4">
      <c r="A838" s="67" t="s">
        <v>1250</v>
      </c>
      <c r="B838" s="19" t="s">
        <v>72</v>
      </c>
      <c r="C838" s="34">
        <v>10000</v>
      </c>
      <c r="D838" s="4">
        <v>4000</v>
      </c>
      <c r="E838" s="91">
        <v>30</v>
      </c>
      <c r="F838" s="123" t="str">
        <f t="shared" si="27"/>
        <v>PLATINASTA</v>
      </c>
      <c r="G838" s="91">
        <v>30</v>
      </c>
      <c r="H838" s="110" t="str">
        <f t="shared" si="28"/>
        <v>PLATINASTA PLUS</v>
      </c>
      <c r="I838" s="55"/>
    </row>
    <row r="839" spans="1:9" ht="30" customHeight="1" thickBot="1" x14ac:dyDescent="0.4">
      <c r="A839" s="67" t="s">
        <v>1251</v>
      </c>
      <c r="B839" s="19" t="s">
        <v>1397</v>
      </c>
      <c r="C839" s="34">
        <v>4000</v>
      </c>
      <c r="D839" s="4">
        <v>4000</v>
      </c>
      <c r="E839" s="48" t="s">
        <v>1559</v>
      </c>
      <c r="F839" s="123" t="str">
        <f t="shared" si="27"/>
        <v xml:space="preserve"> </v>
      </c>
      <c r="G839" s="102" t="s">
        <v>2166</v>
      </c>
      <c r="H839" s="110" t="str">
        <f t="shared" si="28"/>
        <v xml:space="preserve"> </v>
      </c>
      <c r="I839" s="55" t="s">
        <v>1594</v>
      </c>
    </row>
    <row r="840" spans="1:9" ht="30" customHeight="1" thickBot="1" x14ac:dyDescent="0.4">
      <c r="A840" s="67" t="s">
        <v>1252</v>
      </c>
      <c r="B840" s="19" t="s">
        <v>32</v>
      </c>
      <c r="C840" s="34">
        <v>4400</v>
      </c>
      <c r="D840" s="4">
        <v>4400</v>
      </c>
      <c r="E840" s="48">
        <v>36</v>
      </c>
      <c r="F840" s="123" t="str">
        <f t="shared" si="27"/>
        <v>PLATINASTA</v>
      </c>
      <c r="G840" s="102" t="s">
        <v>2166</v>
      </c>
      <c r="H840" s="110" t="str">
        <f t="shared" si="28"/>
        <v xml:space="preserve"> </v>
      </c>
      <c r="I840" s="55"/>
    </row>
    <row r="841" spans="1:9" ht="63" customHeight="1" thickBot="1" x14ac:dyDescent="0.4">
      <c r="A841" s="67" t="s">
        <v>405</v>
      </c>
      <c r="B841" s="19" t="s">
        <v>2</v>
      </c>
      <c r="C841" s="34">
        <v>29000</v>
      </c>
      <c r="D841" s="50">
        <v>15000</v>
      </c>
      <c r="E841" s="91">
        <v>199</v>
      </c>
      <c r="F841" s="123" t="str">
        <f t="shared" si="27"/>
        <v>DIJAMANTSKA</v>
      </c>
      <c r="G841" s="101">
        <v>136</v>
      </c>
      <c r="H841" s="110" t="str">
        <f t="shared" si="28"/>
        <v>PLATINASTA PLUS</v>
      </c>
      <c r="I841" s="55"/>
    </row>
    <row r="842" spans="1:9" ht="30" customHeight="1" thickBot="1" x14ac:dyDescent="0.4">
      <c r="A842" s="67" t="s">
        <v>1253</v>
      </c>
      <c r="B842" s="19" t="s">
        <v>1254</v>
      </c>
      <c r="C842" s="34">
        <v>7500</v>
      </c>
      <c r="D842" s="4">
        <v>7500</v>
      </c>
      <c r="E842" s="48">
        <v>60</v>
      </c>
      <c r="F842" s="123" t="str">
        <f t="shared" si="27"/>
        <v>PLATINASTA</v>
      </c>
      <c r="G842" s="102"/>
      <c r="H842" s="110" t="str">
        <f t="shared" si="28"/>
        <v xml:space="preserve"> </v>
      </c>
      <c r="I842" s="55"/>
    </row>
    <row r="843" spans="1:9" ht="42" customHeight="1" thickBot="1" x14ac:dyDescent="0.4">
      <c r="A843" s="67" t="s">
        <v>1255</v>
      </c>
      <c r="B843" s="19" t="s">
        <v>706</v>
      </c>
      <c r="C843" s="34">
        <v>15800</v>
      </c>
      <c r="D843" s="4">
        <v>7800</v>
      </c>
      <c r="E843" s="91">
        <v>65</v>
      </c>
      <c r="F843" s="123" t="str">
        <f t="shared" si="27"/>
        <v>PLATINASTA</v>
      </c>
      <c r="G843" s="91">
        <v>65</v>
      </c>
      <c r="H843" s="110" t="str">
        <f t="shared" si="28"/>
        <v>PLATINASTA PLUS</v>
      </c>
      <c r="I843" s="55" t="s">
        <v>1595</v>
      </c>
    </row>
    <row r="844" spans="1:9" ht="30" customHeight="1" thickBot="1" x14ac:dyDescent="0.4">
      <c r="A844" s="67" t="s">
        <v>1256</v>
      </c>
      <c r="B844" s="19" t="s">
        <v>152</v>
      </c>
      <c r="C844" s="34">
        <v>24000</v>
      </c>
      <c r="D844" s="4">
        <v>12000</v>
      </c>
      <c r="E844" s="91">
        <v>195</v>
      </c>
      <c r="F844" s="123" t="str">
        <f t="shared" si="27"/>
        <v>DIJAMANTSKA</v>
      </c>
      <c r="G844" s="101">
        <v>195</v>
      </c>
      <c r="H844" s="110" t="str">
        <f t="shared" si="28"/>
        <v>PLATINASTA</v>
      </c>
      <c r="I844" s="55"/>
    </row>
    <row r="845" spans="1:9" ht="30" customHeight="1" thickBot="1" x14ac:dyDescent="0.4">
      <c r="A845" s="67" t="s">
        <v>1258</v>
      </c>
      <c r="B845" s="19" t="s">
        <v>32</v>
      </c>
      <c r="C845" s="34">
        <v>1000</v>
      </c>
      <c r="D845" s="4">
        <v>1000</v>
      </c>
      <c r="E845" s="48">
        <v>50</v>
      </c>
      <c r="F845" s="123" t="str">
        <f t="shared" si="27"/>
        <v>DIJAMANTSKA</v>
      </c>
      <c r="G845" s="102" t="s">
        <v>2166</v>
      </c>
      <c r="H845" s="110" t="str">
        <f t="shared" si="28"/>
        <v xml:space="preserve"> </v>
      </c>
      <c r="I845" s="55"/>
    </row>
    <row r="846" spans="1:9" ht="30" customHeight="1" thickBot="1" x14ac:dyDescent="0.4">
      <c r="A846" s="67" t="s">
        <v>386</v>
      </c>
      <c r="B846" s="19" t="s">
        <v>6</v>
      </c>
      <c r="C846" s="34">
        <v>2000</v>
      </c>
      <c r="D846" s="4">
        <v>2000</v>
      </c>
      <c r="E846" s="48">
        <v>132</v>
      </c>
      <c r="F846" s="123" t="str">
        <f t="shared" si="27"/>
        <v>DIJAMANTSKA</v>
      </c>
      <c r="G846" s="102" t="s">
        <v>2166</v>
      </c>
      <c r="H846" s="110" t="str">
        <f t="shared" si="28"/>
        <v xml:space="preserve"> </v>
      </c>
      <c r="I846" s="55"/>
    </row>
    <row r="847" spans="1:9" ht="30" customHeight="1" thickBot="1" x14ac:dyDescent="0.4">
      <c r="A847" s="67" t="s">
        <v>1259</v>
      </c>
      <c r="B847" s="19" t="s">
        <v>541</v>
      </c>
      <c r="C847" s="34">
        <v>1000</v>
      </c>
      <c r="D847" s="4">
        <v>1000</v>
      </c>
      <c r="E847" s="48">
        <v>18</v>
      </c>
      <c r="F847" s="123" t="str">
        <f t="shared" si="27"/>
        <v>DIJAMANTSKA</v>
      </c>
      <c r="G847" s="102" t="s">
        <v>2166</v>
      </c>
      <c r="H847" s="110" t="str">
        <f t="shared" si="28"/>
        <v xml:space="preserve"> </v>
      </c>
      <c r="I847" s="55"/>
    </row>
    <row r="848" spans="1:9" ht="30" customHeight="1" thickBot="1" x14ac:dyDescent="0.4">
      <c r="A848" s="67" t="s">
        <v>1260</v>
      </c>
      <c r="B848" s="19" t="s">
        <v>214</v>
      </c>
      <c r="C848" s="34">
        <v>1500</v>
      </c>
      <c r="D848" s="4">
        <v>1500</v>
      </c>
      <c r="E848" s="48">
        <v>25</v>
      </c>
      <c r="F848" s="123" t="str">
        <f t="shared" si="27"/>
        <v>DIJAMANTSKA</v>
      </c>
      <c r="G848" s="102" t="s">
        <v>2166</v>
      </c>
      <c r="H848" s="110" t="str">
        <f t="shared" si="28"/>
        <v xml:space="preserve"> </v>
      </c>
      <c r="I848" s="55"/>
    </row>
    <row r="849" spans="1:9" ht="30" customHeight="1" thickBot="1" x14ac:dyDescent="0.4">
      <c r="A849" s="67" t="s">
        <v>1261</v>
      </c>
      <c r="B849" s="19" t="s">
        <v>285</v>
      </c>
      <c r="C849" s="34">
        <v>2000</v>
      </c>
      <c r="D849" s="4">
        <v>2000</v>
      </c>
      <c r="E849" s="91">
        <v>220</v>
      </c>
      <c r="F849" s="123" t="str">
        <f t="shared" si="27"/>
        <v>DIJAMANTSKA</v>
      </c>
      <c r="G849" s="91">
        <v>220</v>
      </c>
      <c r="H849" s="110" t="str">
        <f t="shared" si="28"/>
        <v>DIJAMANTSKA</v>
      </c>
      <c r="I849" s="55"/>
    </row>
    <row r="850" spans="1:9" ht="30" customHeight="1" thickBot="1" x14ac:dyDescent="0.4">
      <c r="A850" s="67" t="s">
        <v>1262</v>
      </c>
      <c r="B850" s="19" t="s">
        <v>468</v>
      </c>
      <c r="C850" s="34">
        <v>3600</v>
      </c>
      <c r="D850" s="4">
        <v>3600</v>
      </c>
      <c r="E850" s="48" t="s">
        <v>1584</v>
      </c>
      <c r="F850" s="123" t="str">
        <f t="shared" si="27"/>
        <v xml:space="preserve"> </v>
      </c>
      <c r="G850" s="102" t="s">
        <v>2166</v>
      </c>
      <c r="H850" s="110" t="str">
        <f t="shared" si="28"/>
        <v xml:space="preserve"> </v>
      </c>
      <c r="I850" s="55"/>
    </row>
    <row r="851" spans="1:9" ht="30" customHeight="1" thickBot="1" x14ac:dyDescent="0.4">
      <c r="A851" s="67" t="s">
        <v>1264</v>
      </c>
      <c r="B851" s="19" t="s">
        <v>6</v>
      </c>
      <c r="C851" s="34">
        <v>2000</v>
      </c>
      <c r="D851" s="4">
        <v>2000</v>
      </c>
      <c r="E851" s="48">
        <v>27</v>
      </c>
      <c r="F851" s="123" t="str">
        <f t="shared" si="27"/>
        <v>DIJAMANTSKA</v>
      </c>
      <c r="G851" s="102" t="s">
        <v>2166</v>
      </c>
      <c r="H851" s="110" t="str">
        <f t="shared" si="28"/>
        <v xml:space="preserve"> </v>
      </c>
      <c r="I851" s="55"/>
    </row>
    <row r="852" spans="1:9" ht="31.5" customHeight="1" thickBot="1" x14ac:dyDescent="0.4">
      <c r="A852" s="67" t="s">
        <v>2516</v>
      </c>
      <c r="B852" s="19" t="s">
        <v>40</v>
      </c>
      <c r="C852" s="34">
        <v>8400</v>
      </c>
      <c r="D852" s="4">
        <v>5000</v>
      </c>
      <c r="E852" s="91">
        <v>70</v>
      </c>
      <c r="F852" s="123" t="str">
        <f t="shared" si="27"/>
        <v>DIJAMANTSKA</v>
      </c>
      <c r="G852" s="101">
        <v>70</v>
      </c>
      <c r="H852" s="110" t="str">
        <f t="shared" si="28"/>
        <v>PLATINASTA</v>
      </c>
      <c r="I852" s="55"/>
    </row>
    <row r="853" spans="1:9" ht="30" customHeight="1" thickBot="1" x14ac:dyDescent="0.4">
      <c r="A853" s="67" t="s">
        <v>679</v>
      </c>
      <c r="B853" s="19" t="s">
        <v>34</v>
      </c>
      <c r="C853" s="34">
        <v>15000</v>
      </c>
      <c r="D853" s="50">
        <v>10000</v>
      </c>
      <c r="E853" s="48" t="s">
        <v>1584</v>
      </c>
      <c r="F853" s="123" t="str">
        <f t="shared" si="27"/>
        <v xml:space="preserve"> </v>
      </c>
      <c r="G853" s="102" t="s">
        <v>2166</v>
      </c>
      <c r="H853" s="110" t="str">
        <f t="shared" si="28"/>
        <v xml:space="preserve"> </v>
      </c>
      <c r="I853" s="55"/>
    </row>
    <row r="854" spans="1:9" ht="30" customHeight="1" thickBot="1" x14ac:dyDescent="0.4">
      <c r="A854" s="67" t="s">
        <v>1267</v>
      </c>
      <c r="B854" s="19" t="s">
        <v>656</v>
      </c>
      <c r="C854" s="34">
        <v>5000</v>
      </c>
      <c r="D854" s="4">
        <v>5000</v>
      </c>
      <c r="E854" s="48">
        <v>65</v>
      </c>
      <c r="F854" s="123" t="str">
        <f t="shared" si="27"/>
        <v>DIJAMANTSKA</v>
      </c>
      <c r="G854" s="102" t="s">
        <v>2166</v>
      </c>
      <c r="H854" s="110" t="str">
        <f t="shared" si="28"/>
        <v xml:space="preserve"> </v>
      </c>
      <c r="I854" s="55"/>
    </row>
    <row r="855" spans="1:9" ht="30" customHeight="1" thickBot="1" x14ac:dyDescent="0.4">
      <c r="A855" s="67" t="s">
        <v>1167</v>
      </c>
      <c r="B855" s="19" t="s">
        <v>32</v>
      </c>
      <c r="C855" s="34">
        <v>2000</v>
      </c>
      <c r="D855" s="12">
        <v>1000</v>
      </c>
      <c r="E855" s="48">
        <v>100</v>
      </c>
      <c r="F855" s="123" t="str">
        <f t="shared" si="27"/>
        <v>DIJAMANTSKA</v>
      </c>
      <c r="G855" s="102" t="s">
        <v>2166</v>
      </c>
      <c r="H855" s="110" t="str">
        <f t="shared" si="28"/>
        <v xml:space="preserve"> </v>
      </c>
      <c r="I855" s="55"/>
    </row>
    <row r="856" spans="1:9" ht="30" customHeight="1" thickBot="1" x14ac:dyDescent="0.4">
      <c r="A856" s="67" t="s">
        <v>488</v>
      </c>
      <c r="B856" s="19" t="s">
        <v>489</v>
      </c>
      <c r="C856" s="34">
        <v>8000</v>
      </c>
      <c r="D856" s="50">
        <v>4000</v>
      </c>
      <c r="E856" s="48">
        <v>21</v>
      </c>
      <c r="F856" s="123" t="str">
        <f t="shared" si="27"/>
        <v>PLATINASTA</v>
      </c>
      <c r="G856" s="102" t="s">
        <v>2166</v>
      </c>
      <c r="H856" s="110" t="str">
        <f t="shared" si="28"/>
        <v xml:space="preserve"> </v>
      </c>
      <c r="I856" s="55"/>
    </row>
    <row r="857" spans="1:9" ht="45.75" customHeight="1" thickBot="1" x14ac:dyDescent="0.4">
      <c r="A857" s="67" t="s">
        <v>171</v>
      </c>
      <c r="B857" s="19" t="s">
        <v>172</v>
      </c>
      <c r="C857" s="34">
        <v>22200</v>
      </c>
      <c r="D857" s="15">
        <v>4200</v>
      </c>
      <c r="E857" s="91">
        <v>35</v>
      </c>
      <c r="F857" s="123" t="str">
        <f t="shared" si="27"/>
        <v>PLATINASTA</v>
      </c>
      <c r="G857" s="101">
        <v>100</v>
      </c>
      <c r="H857" s="110" t="str">
        <f t="shared" si="28"/>
        <v>PLATINASTA PLUS</v>
      </c>
      <c r="I857" s="55"/>
    </row>
    <row r="858" spans="1:9" ht="30" customHeight="1" thickBot="1" x14ac:dyDescent="0.4">
      <c r="A858" s="67" t="s">
        <v>968</v>
      </c>
      <c r="B858" s="19" t="s">
        <v>44</v>
      </c>
      <c r="C858" s="34">
        <v>12000</v>
      </c>
      <c r="D858" s="50">
        <v>6000</v>
      </c>
      <c r="E858" s="91">
        <v>91</v>
      </c>
      <c r="F858" s="123" t="str">
        <f t="shared" si="27"/>
        <v>DIJAMANTSKA</v>
      </c>
      <c r="G858" s="101">
        <v>91</v>
      </c>
      <c r="H858" s="110" t="str">
        <f t="shared" si="28"/>
        <v>PLATINASTA</v>
      </c>
      <c r="I858" s="55"/>
    </row>
    <row r="859" spans="1:9" ht="30" customHeight="1" thickBot="1" x14ac:dyDescent="0.4">
      <c r="A859" s="67" t="s">
        <v>1268</v>
      </c>
      <c r="B859" s="19" t="s">
        <v>8</v>
      </c>
      <c r="C859" s="34">
        <v>10000</v>
      </c>
      <c r="D859" s="4">
        <v>10000</v>
      </c>
      <c r="E859" s="48">
        <v>71</v>
      </c>
      <c r="F859" s="123" t="str">
        <f t="shared" si="27"/>
        <v>PLATINASTA</v>
      </c>
      <c r="G859" s="102" t="s">
        <v>2166</v>
      </c>
      <c r="H859" s="110" t="str">
        <f t="shared" si="28"/>
        <v xml:space="preserve"> </v>
      </c>
      <c r="I859" s="55"/>
    </row>
    <row r="860" spans="1:9" ht="30" customHeight="1" thickBot="1" x14ac:dyDescent="0.4">
      <c r="A860" s="67" t="s">
        <v>1269</v>
      </c>
      <c r="B860" s="19" t="s">
        <v>285</v>
      </c>
      <c r="C860" s="34">
        <v>8000</v>
      </c>
      <c r="D860" s="4">
        <v>8000</v>
      </c>
      <c r="E860" s="48">
        <v>66</v>
      </c>
      <c r="F860" s="123" t="str">
        <f t="shared" si="27"/>
        <v>PLATINASTA</v>
      </c>
      <c r="G860" s="102" t="s">
        <v>2166</v>
      </c>
      <c r="H860" s="110" t="str">
        <f t="shared" si="28"/>
        <v xml:space="preserve"> </v>
      </c>
      <c r="I860" s="55"/>
    </row>
    <row r="861" spans="1:9" ht="31.5" thickBot="1" x14ac:dyDescent="0.4">
      <c r="A861" s="67" t="s">
        <v>299</v>
      </c>
      <c r="B861" s="19" t="s">
        <v>21</v>
      </c>
      <c r="C861" s="34">
        <v>3000</v>
      </c>
      <c r="D861" s="50">
        <v>500</v>
      </c>
      <c r="E861" s="48">
        <v>24</v>
      </c>
      <c r="F861" s="123" t="str">
        <f t="shared" si="27"/>
        <v>DIJAMANTSKA</v>
      </c>
      <c r="G861" s="102" t="s">
        <v>2166</v>
      </c>
      <c r="H861" s="110" t="str">
        <f t="shared" si="28"/>
        <v xml:space="preserve"> </v>
      </c>
      <c r="I861" s="55"/>
    </row>
    <row r="862" spans="1:9" ht="30" customHeight="1" thickBot="1" x14ac:dyDescent="0.4">
      <c r="A862" s="67" t="s">
        <v>1270</v>
      </c>
      <c r="B862" s="19" t="s">
        <v>1</v>
      </c>
      <c r="C862" s="34">
        <v>32400</v>
      </c>
      <c r="D862" s="4">
        <v>6000</v>
      </c>
      <c r="E862" s="91">
        <v>95</v>
      </c>
      <c r="F862" s="123" t="str">
        <f t="shared" si="27"/>
        <v>DIJAMANTSKA</v>
      </c>
      <c r="G862" s="101">
        <v>110</v>
      </c>
      <c r="H862" s="110" t="str">
        <f t="shared" si="28"/>
        <v>PLATINASTA PLUS</v>
      </c>
      <c r="I862" s="55"/>
    </row>
    <row r="863" spans="1:9" ht="50.25" customHeight="1" thickBot="1" x14ac:dyDescent="0.4">
      <c r="A863" s="67" t="s">
        <v>533</v>
      </c>
      <c r="B863" s="19" t="s">
        <v>32</v>
      </c>
      <c r="C863" s="34">
        <v>7600</v>
      </c>
      <c r="D863" s="50">
        <v>750</v>
      </c>
      <c r="E863" s="48">
        <v>3</v>
      </c>
      <c r="F863" s="123" t="str">
        <f t="shared" si="27"/>
        <v>PLATINASTA</v>
      </c>
      <c r="G863" s="102">
        <v>3</v>
      </c>
      <c r="H863" s="110" t="str">
        <f t="shared" si="28"/>
        <v>PLATINASTA PLUS</v>
      </c>
      <c r="I863" s="55"/>
    </row>
    <row r="864" spans="1:9" ht="30" customHeight="1" thickBot="1" x14ac:dyDescent="0.4">
      <c r="A864" s="67" t="s">
        <v>1271</v>
      </c>
      <c r="B864" s="19" t="s">
        <v>9</v>
      </c>
      <c r="C864" s="34">
        <v>15000</v>
      </c>
      <c r="D864" s="4">
        <v>6000</v>
      </c>
      <c r="E864" s="91">
        <v>70</v>
      </c>
      <c r="F864" s="123" t="str">
        <f t="shared" si="27"/>
        <v>DIJAMANTSKA</v>
      </c>
      <c r="G864" s="101">
        <v>70</v>
      </c>
      <c r="H864" s="110" t="str">
        <f t="shared" si="28"/>
        <v>PLATINASTA PLUS</v>
      </c>
      <c r="I864" s="55"/>
    </row>
    <row r="865" spans="1:9" ht="30" customHeight="1" thickBot="1" x14ac:dyDescent="0.4">
      <c r="A865" s="67" t="s">
        <v>1272</v>
      </c>
      <c r="B865" s="19" t="s">
        <v>26</v>
      </c>
      <c r="C865" s="34">
        <v>12000</v>
      </c>
      <c r="D865" s="4">
        <v>12000</v>
      </c>
      <c r="E865" s="48">
        <v>25</v>
      </c>
      <c r="F865" s="123" t="str">
        <f t="shared" si="27"/>
        <v>PLATINASTA</v>
      </c>
      <c r="G865" s="102" t="s">
        <v>2166</v>
      </c>
      <c r="H865" s="110" t="str">
        <f t="shared" si="28"/>
        <v xml:space="preserve"> </v>
      </c>
      <c r="I865" s="55"/>
    </row>
    <row r="866" spans="1:9" ht="30" customHeight="1" thickBot="1" x14ac:dyDescent="0.4">
      <c r="A866" s="67" t="s">
        <v>735</v>
      </c>
      <c r="B866" s="19" t="s">
        <v>26</v>
      </c>
      <c r="C866" s="34">
        <v>6360</v>
      </c>
      <c r="D866" s="15">
        <v>2520</v>
      </c>
      <c r="E866" s="48" t="s">
        <v>1563</v>
      </c>
      <c r="F866" s="123" t="str">
        <f t="shared" si="27"/>
        <v xml:space="preserve"> </v>
      </c>
      <c r="G866" s="102" t="s">
        <v>2166</v>
      </c>
      <c r="H866" s="110" t="str">
        <f t="shared" si="28"/>
        <v xml:space="preserve"> </v>
      </c>
      <c r="I866" s="55"/>
    </row>
    <row r="867" spans="1:9" ht="30" customHeight="1" thickBot="1" x14ac:dyDescent="0.4">
      <c r="A867" s="67" t="s">
        <v>1273</v>
      </c>
      <c r="B867" s="19" t="s">
        <v>27</v>
      </c>
      <c r="C867" s="34">
        <v>1000</v>
      </c>
      <c r="D867" s="4">
        <v>1000</v>
      </c>
      <c r="E867" s="48">
        <v>37</v>
      </c>
      <c r="F867" s="123" t="str">
        <f t="shared" si="27"/>
        <v>DIJAMANTSKA</v>
      </c>
      <c r="G867" s="102" t="s">
        <v>2166</v>
      </c>
      <c r="H867" s="110" t="str">
        <f t="shared" si="28"/>
        <v xml:space="preserve"> </v>
      </c>
      <c r="I867" s="55"/>
    </row>
    <row r="868" spans="1:9" ht="30" customHeight="1" thickBot="1" x14ac:dyDescent="0.4">
      <c r="A868" s="67" t="s">
        <v>1274</v>
      </c>
      <c r="B868" s="19" t="s">
        <v>32</v>
      </c>
      <c r="C868" s="34">
        <v>10000</v>
      </c>
      <c r="D868" s="4">
        <v>10000</v>
      </c>
      <c r="E868" s="48">
        <v>8</v>
      </c>
      <c r="F868" s="123" t="str">
        <f t="shared" si="27"/>
        <v>PLATINASTA</v>
      </c>
      <c r="G868" s="102" t="s">
        <v>2166</v>
      </c>
      <c r="H868" s="110" t="str">
        <f t="shared" si="28"/>
        <v xml:space="preserve"> </v>
      </c>
      <c r="I868" s="55"/>
    </row>
    <row r="869" spans="1:9" ht="30" customHeight="1" thickBot="1" x14ac:dyDescent="0.4">
      <c r="A869" s="67" t="s">
        <v>1275</v>
      </c>
      <c r="B869" s="19" t="s">
        <v>3</v>
      </c>
      <c r="C869" s="34">
        <v>6000</v>
      </c>
      <c r="D869" s="4">
        <v>6000</v>
      </c>
      <c r="E869" s="48">
        <v>30</v>
      </c>
      <c r="F869" s="123" t="str">
        <f t="shared" si="27"/>
        <v>PLATINASTA</v>
      </c>
      <c r="G869" s="102" t="s">
        <v>2166</v>
      </c>
      <c r="H869" s="110" t="str">
        <f t="shared" si="28"/>
        <v xml:space="preserve"> </v>
      </c>
      <c r="I869" s="55"/>
    </row>
    <row r="870" spans="1:9" ht="44.25" customHeight="1" thickBot="1" x14ac:dyDescent="0.4">
      <c r="A870" s="67" t="s">
        <v>357</v>
      </c>
      <c r="B870" s="19" t="s">
        <v>358</v>
      </c>
      <c r="C870" s="34">
        <v>9600</v>
      </c>
      <c r="D870" s="50">
        <v>2000</v>
      </c>
      <c r="E870" s="48">
        <v>20</v>
      </c>
      <c r="F870" s="123" t="str">
        <f t="shared" si="27"/>
        <v>DIJAMANTSKA</v>
      </c>
      <c r="G870" s="102">
        <v>80</v>
      </c>
      <c r="H870" s="110" t="str">
        <f t="shared" si="28"/>
        <v>PLATINASTA</v>
      </c>
      <c r="I870" s="55"/>
    </row>
    <row r="871" spans="1:9" ht="42.75" customHeight="1" thickBot="1" x14ac:dyDescent="0.4">
      <c r="A871" s="67" t="s">
        <v>504</v>
      </c>
      <c r="B871" s="51" t="s">
        <v>36</v>
      </c>
      <c r="C871" s="68">
        <v>66000</v>
      </c>
      <c r="D871" s="50">
        <v>3000</v>
      </c>
      <c r="E871" s="91">
        <v>330</v>
      </c>
      <c r="F871" s="123" t="str">
        <f t="shared" si="27"/>
        <v>DIJAMANTSKA</v>
      </c>
      <c r="G871" s="101">
        <v>400</v>
      </c>
      <c r="H871" s="110" t="str">
        <f t="shared" si="28"/>
        <v>PLATINASTA PLUS</v>
      </c>
      <c r="I871" s="55"/>
    </row>
    <row r="872" spans="1:9" ht="30" customHeight="1" thickBot="1" x14ac:dyDescent="0.4">
      <c r="A872" s="67" t="s">
        <v>1278</v>
      </c>
      <c r="B872" s="28" t="s">
        <v>320</v>
      </c>
      <c r="C872" s="34">
        <v>4500</v>
      </c>
      <c r="D872" s="4">
        <v>4500</v>
      </c>
      <c r="E872" s="48">
        <v>45</v>
      </c>
      <c r="F872" s="123" t="str">
        <f t="shared" si="27"/>
        <v>DIJAMANTSKA</v>
      </c>
      <c r="G872" s="102" t="s">
        <v>2166</v>
      </c>
      <c r="H872" s="110" t="str">
        <f t="shared" si="28"/>
        <v xml:space="preserve"> </v>
      </c>
      <c r="I872" s="55"/>
    </row>
    <row r="873" spans="1:9" ht="30" customHeight="1" thickBot="1" x14ac:dyDescent="0.4">
      <c r="A873" s="67" t="s">
        <v>1280</v>
      </c>
      <c r="B873" s="28" t="s">
        <v>529</v>
      </c>
      <c r="C873" s="34">
        <v>16000</v>
      </c>
      <c r="D873" s="4">
        <v>10000</v>
      </c>
      <c r="E873" s="91">
        <v>80</v>
      </c>
      <c r="F873" s="123" t="str">
        <f t="shared" si="27"/>
        <v>PLATINASTA</v>
      </c>
      <c r="G873" s="91">
        <v>80</v>
      </c>
      <c r="H873" s="110" t="str">
        <f t="shared" si="28"/>
        <v>PLATINASTA PLUS</v>
      </c>
      <c r="I873" s="55"/>
    </row>
    <row r="874" spans="1:9" ht="30" customHeight="1" thickBot="1" x14ac:dyDescent="0.4">
      <c r="A874" s="67" t="s">
        <v>73</v>
      </c>
      <c r="B874" s="19" t="s">
        <v>26</v>
      </c>
      <c r="C874" s="34">
        <v>10000</v>
      </c>
      <c r="D874" s="14">
        <v>5000</v>
      </c>
      <c r="E874" s="48">
        <v>35</v>
      </c>
      <c r="F874" s="123" t="str">
        <f t="shared" si="27"/>
        <v>PLATINASTA</v>
      </c>
      <c r="G874" s="102" t="s">
        <v>2166</v>
      </c>
      <c r="H874" s="110" t="str">
        <f t="shared" si="28"/>
        <v xml:space="preserve"> </v>
      </c>
      <c r="I874" s="55"/>
    </row>
    <row r="875" spans="1:9" ht="30" customHeight="1" thickBot="1" x14ac:dyDescent="0.4">
      <c r="A875" s="67" t="s">
        <v>1281</v>
      </c>
      <c r="B875" s="19" t="s">
        <v>311</v>
      </c>
      <c r="C875" s="34">
        <v>20000</v>
      </c>
      <c r="D875" s="4">
        <v>20000</v>
      </c>
      <c r="E875" s="91">
        <v>150</v>
      </c>
      <c r="F875" s="123" t="str">
        <f t="shared" si="27"/>
        <v>PLATINASTA</v>
      </c>
      <c r="G875" s="91">
        <v>150</v>
      </c>
      <c r="H875" s="110" t="str">
        <f t="shared" si="28"/>
        <v>PLATINASTA</v>
      </c>
      <c r="I875" s="55"/>
    </row>
    <row r="876" spans="1:9" ht="46.5" customHeight="1" thickBot="1" x14ac:dyDescent="0.4">
      <c r="A876" s="67" t="s">
        <v>1016</v>
      </c>
      <c r="B876" s="19" t="s">
        <v>262</v>
      </c>
      <c r="C876" s="34">
        <v>14800</v>
      </c>
      <c r="D876" s="12">
        <v>3000</v>
      </c>
      <c r="E876" s="91">
        <v>90</v>
      </c>
      <c r="F876" s="123" t="str">
        <f t="shared" si="27"/>
        <v>DIJAMANTSKA</v>
      </c>
      <c r="G876" s="101">
        <v>90</v>
      </c>
      <c r="H876" s="110" t="str">
        <f t="shared" si="28"/>
        <v>PLATINASTA</v>
      </c>
      <c r="I876" s="55"/>
    </row>
    <row r="877" spans="1:9" ht="30" customHeight="1" thickBot="1" x14ac:dyDescent="0.4">
      <c r="A877" s="67" t="s">
        <v>1284</v>
      </c>
      <c r="B877" s="19" t="s">
        <v>6</v>
      </c>
      <c r="C877" s="38">
        <v>3000</v>
      </c>
      <c r="D877" s="5">
        <v>3000</v>
      </c>
      <c r="E877" s="48">
        <v>46</v>
      </c>
      <c r="F877" s="123" t="str">
        <f t="shared" si="27"/>
        <v>DIJAMANTSKA</v>
      </c>
      <c r="G877" s="102" t="s">
        <v>2166</v>
      </c>
      <c r="H877" s="110" t="str">
        <f t="shared" si="28"/>
        <v xml:space="preserve"> </v>
      </c>
      <c r="I877" s="55"/>
    </row>
    <row r="878" spans="1:9" ht="30" customHeight="1" thickBot="1" x14ac:dyDescent="0.4">
      <c r="A878" s="67" t="s">
        <v>1285</v>
      </c>
      <c r="B878" s="19" t="s">
        <v>1286</v>
      </c>
      <c r="C878" s="38">
        <v>1200</v>
      </c>
      <c r="D878" s="5">
        <v>1200</v>
      </c>
      <c r="E878" s="48">
        <v>33</v>
      </c>
      <c r="F878" s="123" t="str">
        <f t="shared" si="27"/>
        <v>DIJAMANTSKA</v>
      </c>
      <c r="G878" s="102">
        <v>33</v>
      </c>
      <c r="H878" s="110" t="str">
        <f t="shared" si="28"/>
        <v>DIJAMANTSKA</v>
      </c>
      <c r="I878" s="55"/>
    </row>
    <row r="879" spans="1:9" ht="30" customHeight="1" thickBot="1" x14ac:dyDescent="0.4">
      <c r="A879" s="67" t="s">
        <v>1287</v>
      </c>
      <c r="B879" s="19" t="s">
        <v>449</v>
      </c>
      <c r="C879" s="38">
        <v>3900</v>
      </c>
      <c r="D879" s="5">
        <v>3900</v>
      </c>
      <c r="E879" s="48">
        <v>65</v>
      </c>
      <c r="F879" s="123" t="str">
        <f t="shared" si="27"/>
        <v>DIJAMANTSKA</v>
      </c>
      <c r="G879" s="102" t="s">
        <v>2166</v>
      </c>
      <c r="H879" s="110" t="str">
        <f t="shared" si="28"/>
        <v xml:space="preserve"> </v>
      </c>
      <c r="I879" s="55"/>
    </row>
    <row r="880" spans="1:9" ht="30" customHeight="1" thickBot="1" x14ac:dyDescent="0.4">
      <c r="A880" s="67" t="s">
        <v>1288</v>
      </c>
      <c r="B880" s="19" t="s">
        <v>160</v>
      </c>
      <c r="C880" s="38">
        <v>12000</v>
      </c>
      <c r="D880" s="5">
        <v>12000</v>
      </c>
      <c r="E880" s="48">
        <v>100</v>
      </c>
      <c r="F880" s="123" t="str">
        <f t="shared" si="27"/>
        <v>PLATINASTA</v>
      </c>
      <c r="G880" s="102" t="s">
        <v>2166</v>
      </c>
      <c r="H880" s="110" t="str">
        <f t="shared" si="28"/>
        <v xml:space="preserve"> </v>
      </c>
      <c r="I880" s="55"/>
    </row>
    <row r="881" spans="1:9" ht="45" customHeight="1" thickBot="1" x14ac:dyDescent="0.4">
      <c r="A881" s="67" t="s">
        <v>804</v>
      </c>
      <c r="B881" s="19" t="s">
        <v>608</v>
      </c>
      <c r="C881" s="38">
        <v>28920</v>
      </c>
      <c r="D881" s="50">
        <v>5000</v>
      </c>
      <c r="E881" s="48">
        <v>124</v>
      </c>
      <c r="F881" s="123" t="str">
        <f t="shared" si="27"/>
        <v>DIJAMANTSKA</v>
      </c>
      <c r="G881" s="102">
        <v>241</v>
      </c>
      <c r="H881" s="110" t="str">
        <f t="shared" si="28"/>
        <v>PLATINASTA</v>
      </c>
      <c r="I881" s="55"/>
    </row>
    <row r="882" spans="1:9" ht="30" customHeight="1" thickBot="1" x14ac:dyDescent="0.4">
      <c r="A882" s="67" t="s">
        <v>1290</v>
      </c>
      <c r="B882" s="19" t="s">
        <v>320</v>
      </c>
      <c r="C882" s="38">
        <v>5000</v>
      </c>
      <c r="D882" s="5">
        <v>5000</v>
      </c>
      <c r="E882" s="48">
        <v>40</v>
      </c>
      <c r="F882" s="123" t="str">
        <f t="shared" si="27"/>
        <v>PLATINASTA</v>
      </c>
      <c r="G882" s="102" t="s">
        <v>2166</v>
      </c>
      <c r="H882" s="110" t="str">
        <f t="shared" si="28"/>
        <v xml:space="preserve"> </v>
      </c>
      <c r="I882" s="55"/>
    </row>
    <row r="883" spans="1:9" ht="30" customHeight="1" thickBot="1" x14ac:dyDescent="0.4">
      <c r="A883" s="69" t="s">
        <v>1292</v>
      </c>
      <c r="B883" s="39" t="s">
        <v>885</v>
      </c>
      <c r="C883" s="40">
        <v>2000</v>
      </c>
      <c r="D883" s="107">
        <v>2000</v>
      </c>
      <c r="E883" s="48" t="s">
        <v>1584</v>
      </c>
      <c r="F883" s="123" t="str">
        <f t="shared" si="27"/>
        <v xml:space="preserve"> </v>
      </c>
      <c r="G883" s="102" t="s">
        <v>2166</v>
      </c>
      <c r="H883" s="110" t="str">
        <f t="shared" si="28"/>
        <v xml:space="preserve"> </v>
      </c>
      <c r="I883" s="55" t="s">
        <v>1596</v>
      </c>
    </row>
    <row r="884" spans="1:9" ht="30" customHeight="1" thickBot="1" x14ac:dyDescent="0.4">
      <c r="A884" s="69" t="s">
        <v>1294</v>
      </c>
      <c r="B884" s="39" t="s">
        <v>656</v>
      </c>
      <c r="C884" s="40">
        <v>5000</v>
      </c>
      <c r="D884" s="1">
        <v>5000</v>
      </c>
      <c r="E884" s="48">
        <v>65</v>
      </c>
      <c r="F884" s="123" t="str">
        <f t="shared" ref="F884:F947" si="29">IFERROR(IF(D884/E884&gt;=120,"PLATINASTA","DIJAMANTSKA")," ")</f>
        <v>DIJAMANTSKA</v>
      </c>
      <c r="G884" s="102" t="s">
        <v>2166</v>
      </c>
      <c r="H884" s="110" t="str">
        <f t="shared" ref="H884:H947" si="30">IFERROR(IF(OR((D884-6000)/E884&gt;=120,(C884-6000)/G884&gt;=120),"PLATINASTA PLUS",IF(AND((C884/G884&gt;=120),C884&lt;(G884*120+6000)),"PLATINASTA","DIJAMANTSKA"))," ")</f>
        <v xml:space="preserve"> </v>
      </c>
      <c r="I884" s="55"/>
    </row>
    <row r="885" spans="1:9" ht="30" customHeight="1" thickBot="1" x14ac:dyDescent="0.4">
      <c r="A885" s="69" t="s">
        <v>1295</v>
      </c>
      <c r="B885" s="41" t="s">
        <v>26</v>
      </c>
      <c r="C885" s="40">
        <v>7000</v>
      </c>
      <c r="D885" s="1">
        <v>7000</v>
      </c>
      <c r="E885" s="48">
        <v>80</v>
      </c>
      <c r="F885" s="123" t="str">
        <f t="shared" si="29"/>
        <v>DIJAMANTSKA</v>
      </c>
      <c r="G885" s="102" t="s">
        <v>2166</v>
      </c>
      <c r="H885" s="110" t="str">
        <f t="shared" si="30"/>
        <v xml:space="preserve"> </v>
      </c>
      <c r="I885" s="55"/>
    </row>
    <row r="886" spans="1:9" ht="30" customHeight="1" thickBot="1" x14ac:dyDescent="0.4">
      <c r="A886" s="69" t="s">
        <v>1296</v>
      </c>
      <c r="B886" s="39" t="s">
        <v>3</v>
      </c>
      <c r="C886" s="40">
        <v>18500</v>
      </c>
      <c r="D886" s="1">
        <v>12500</v>
      </c>
      <c r="E886" s="91">
        <v>92</v>
      </c>
      <c r="F886" s="123" t="str">
        <f t="shared" si="29"/>
        <v>PLATINASTA</v>
      </c>
      <c r="G886" s="101">
        <v>92</v>
      </c>
      <c r="H886" s="110" t="str">
        <f t="shared" si="30"/>
        <v>PLATINASTA PLUS</v>
      </c>
      <c r="I886" s="55"/>
    </row>
    <row r="887" spans="1:9" ht="30" customHeight="1" thickBot="1" x14ac:dyDescent="0.4">
      <c r="A887" s="69" t="s">
        <v>1297</v>
      </c>
      <c r="B887" s="39" t="s">
        <v>6</v>
      </c>
      <c r="C887" s="40">
        <v>2000</v>
      </c>
      <c r="D887" s="1">
        <v>2000</v>
      </c>
      <c r="E887" s="48">
        <v>71</v>
      </c>
      <c r="F887" s="123" t="str">
        <f t="shared" si="29"/>
        <v>DIJAMANTSKA</v>
      </c>
      <c r="G887" s="102" t="s">
        <v>2166</v>
      </c>
      <c r="H887" s="110" t="str">
        <f t="shared" si="30"/>
        <v xml:space="preserve"> </v>
      </c>
      <c r="I887" s="55"/>
    </row>
    <row r="888" spans="1:9" ht="30" customHeight="1" thickBot="1" x14ac:dyDescent="0.4">
      <c r="A888" s="69" t="s">
        <v>1298</v>
      </c>
      <c r="B888" s="39" t="s">
        <v>6</v>
      </c>
      <c r="C888" s="40">
        <v>4200</v>
      </c>
      <c r="D888" s="1">
        <v>4200</v>
      </c>
      <c r="E888" s="48">
        <v>70</v>
      </c>
      <c r="F888" s="123" t="str">
        <f t="shared" si="29"/>
        <v>DIJAMANTSKA</v>
      </c>
      <c r="G888" s="102" t="s">
        <v>2166</v>
      </c>
      <c r="H888" s="110" t="str">
        <f t="shared" si="30"/>
        <v xml:space="preserve"> </v>
      </c>
      <c r="I888" s="55"/>
    </row>
    <row r="889" spans="1:9" ht="30" customHeight="1" thickBot="1" x14ac:dyDescent="0.4">
      <c r="A889" s="69" t="s">
        <v>1299</v>
      </c>
      <c r="B889" s="39" t="s">
        <v>27</v>
      </c>
      <c r="C889" s="40">
        <v>1000</v>
      </c>
      <c r="D889" s="1">
        <v>1000</v>
      </c>
      <c r="E889" s="48">
        <v>140</v>
      </c>
      <c r="F889" s="123" t="str">
        <f t="shared" si="29"/>
        <v>DIJAMANTSKA</v>
      </c>
      <c r="G889" s="102" t="s">
        <v>2166</v>
      </c>
      <c r="H889" s="110" t="str">
        <f t="shared" si="30"/>
        <v xml:space="preserve"> </v>
      </c>
      <c r="I889" s="55"/>
    </row>
    <row r="890" spans="1:9" ht="30" customHeight="1" thickBot="1" x14ac:dyDescent="0.4">
      <c r="A890" s="69" t="s">
        <v>1300</v>
      </c>
      <c r="B890" s="39" t="s">
        <v>6</v>
      </c>
      <c r="C890" s="40">
        <v>25000</v>
      </c>
      <c r="D890" s="107">
        <v>25000</v>
      </c>
      <c r="E890" s="48">
        <v>151</v>
      </c>
      <c r="F890" s="123" t="str">
        <f t="shared" si="29"/>
        <v>PLATINASTA</v>
      </c>
      <c r="G890" s="102" t="s">
        <v>2166</v>
      </c>
      <c r="H890" s="110" t="str">
        <f t="shared" si="30"/>
        <v xml:space="preserve"> </v>
      </c>
      <c r="I890" s="55"/>
    </row>
    <row r="891" spans="1:9" ht="30" customHeight="1" thickBot="1" x14ac:dyDescent="0.4">
      <c r="A891" s="69" t="s">
        <v>1302</v>
      </c>
      <c r="B891" s="39" t="s">
        <v>7</v>
      </c>
      <c r="C891" s="40">
        <v>5000</v>
      </c>
      <c r="D891" s="1">
        <v>5000</v>
      </c>
      <c r="E891" s="48">
        <v>110</v>
      </c>
      <c r="F891" s="123" t="str">
        <f t="shared" si="29"/>
        <v>DIJAMANTSKA</v>
      </c>
      <c r="G891" s="102" t="s">
        <v>2166</v>
      </c>
      <c r="H891" s="110" t="str">
        <f t="shared" si="30"/>
        <v xml:space="preserve"> </v>
      </c>
      <c r="I891" s="55"/>
    </row>
    <row r="892" spans="1:9" s="9" customFormat="1" ht="30" customHeight="1" thickBot="1" x14ac:dyDescent="0.4">
      <c r="A892" s="69" t="s">
        <v>1185</v>
      </c>
      <c r="B892" s="39" t="s">
        <v>49</v>
      </c>
      <c r="C892" s="40">
        <v>3000</v>
      </c>
      <c r="D892" s="12">
        <v>1000</v>
      </c>
      <c r="E892" s="10">
        <v>32</v>
      </c>
      <c r="F892" s="123" t="str">
        <f t="shared" si="29"/>
        <v>DIJAMANTSKA</v>
      </c>
      <c r="G892" s="102" t="s">
        <v>2166</v>
      </c>
      <c r="H892" s="110" t="str">
        <f t="shared" si="30"/>
        <v xml:space="preserve"> </v>
      </c>
      <c r="I892" s="55"/>
    </row>
    <row r="893" spans="1:9" s="9" customFormat="1" ht="30" customHeight="1" thickBot="1" x14ac:dyDescent="0.4">
      <c r="A893" s="69" t="s">
        <v>1303</v>
      </c>
      <c r="B893" s="39" t="s">
        <v>8</v>
      </c>
      <c r="C893" s="40">
        <v>6000</v>
      </c>
      <c r="D893" s="1">
        <v>6000</v>
      </c>
      <c r="E893" s="10">
        <v>175</v>
      </c>
      <c r="F893" s="123" t="str">
        <f t="shared" si="29"/>
        <v>DIJAMANTSKA</v>
      </c>
      <c r="G893" s="102" t="s">
        <v>2166</v>
      </c>
      <c r="H893" s="110" t="str">
        <f t="shared" si="30"/>
        <v xml:space="preserve"> </v>
      </c>
      <c r="I893" s="55"/>
    </row>
    <row r="894" spans="1:9" s="9" customFormat="1" ht="30" customHeight="1" thickBot="1" x14ac:dyDescent="0.4">
      <c r="A894" s="69" t="s">
        <v>815</v>
      </c>
      <c r="B894" s="39" t="s">
        <v>1135</v>
      </c>
      <c r="C894" s="42">
        <v>10200</v>
      </c>
      <c r="D894" s="50">
        <v>3600</v>
      </c>
      <c r="E894" s="10">
        <v>45</v>
      </c>
      <c r="F894" s="123" t="str">
        <f t="shared" si="29"/>
        <v>DIJAMANTSKA</v>
      </c>
      <c r="G894" s="102" t="s">
        <v>2166</v>
      </c>
      <c r="H894" s="110" t="str">
        <f t="shared" si="30"/>
        <v xml:space="preserve"> </v>
      </c>
      <c r="I894" s="55"/>
    </row>
    <row r="895" spans="1:9" ht="30" customHeight="1" thickBot="1" x14ac:dyDescent="0.4">
      <c r="A895" s="69" t="s">
        <v>1304</v>
      </c>
      <c r="B895" s="39" t="s">
        <v>32</v>
      </c>
      <c r="C895" s="40">
        <v>2000</v>
      </c>
      <c r="D895" s="1">
        <v>2000</v>
      </c>
      <c r="E895" s="48">
        <v>40</v>
      </c>
      <c r="F895" s="123" t="str">
        <f t="shared" si="29"/>
        <v>DIJAMANTSKA</v>
      </c>
      <c r="G895" s="102" t="s">
        <v>2166</v>
      </c>
      <c r="H895" s="110" t="str">
        <f t="shared" si="30"/>
        <v xml:space="preserve"> </v>
      </c>
      <c r="I895" s="55"/>
    </row>
    <row r="896" spans="1:9" ht="30" customHeight="1" thickBot="1" x14ac:dyDescent="0.4">
      <c r="A896" s="69" t="s">
        <v>1352</v>
      </c>
      <c r="B896" s="39" t="s">
        <v>824</v>
      </c>
      <c r="C896" s="40">
        <v>7000</v>
      </c>
      <c r="D896" s="1">
        <v>7000</v>
      </c>
      <c r="E896" s="48">
        <v>47</v>
      </c>
      <c r="F896" s="123" t="str">
        <f t="shared" si="29"/>
        <v>PLATINASTA</v>
      </c>
      <c r="G896" s="102" t="s">
        <v>2166</v>
      </c>
      <c r="H896" s="110" t="str">
        <f t="shared" si="30"/>
        <v xml:space="preserve"> </v>
      </c>
      <c r="I896" s="55"/>
    </row>
    <row r="897" spans="1:9" ht="30" customHeight="1" thickBot="1" x14ac:dyDescent="0.4">
      <c r="A897" s="69" t="s">
        <v>1353</v>
      </c>
      <c r="B897" s="39" t="s">
        <v>78</v>
      </c>
      <c r="C897" s="40">
        <v>10000</v>
      </c>
      <c r="D897" s="1">
        <v>10000</v>
      </c>
      <c r="E897" s="48">
        <v>80</v>
      </c>
      <c r="F897" s="123" t="str">
        <f t="shared" si="29"/>
        <v>PLATINASTA</v>
      </c>
      <c r="G897" s="102" t="s">
        <v>2166</v>
      </c>
      <c r="H897" s="110" t="str">
        <f t="shared" si="30"/>
        <v xml:space="preserve"> </v>
      </c>
      <c r="I897" s="55"/>
    </row>
    <row r="898" spans="1:9" ht="30" customHeight="1" thickBot="1" x14ac:dyDescent="0.4">
      <c r="A898" s="69" t="s">
        <v>1354</v>
      </c>
      <c r="B898" s="39" t="s">
        <v>285</v>
      </c>
      <c r="C898" s="40">
        <v>4800</v>
      </c>
      <c r="D898" s="1">
        <v>4800</v>
      </c>
      <c r="E898" s="48">
        <v>40</v>
      </c>
      <c r="F898" s="123" t="str">
        <f t="shared" si="29"/>
        <v>PLATINASTA</v>
      </c>
      <c r="G898" s="102" t="s">
        <v>2166</v>
      </c>
      <c r="H898" s="110" t="str">
        <f t="shared" si="30"/>
        <v xml:space="preserve"> </v>
      </c>
      <c r="I898" s="55"/>
    </row>
    <row r="899" spans="1:9" ht="30" customHeight="1" thickBot="1" x14ac:dyDescent="0.4">
      <c r="A899" s="69" t="s">
        <v>110</v>
      </c>
      <c r="B899" s="41" t="s">
        <v>26</v>
      </c>
      <c r="C899" s="40">
        <v>5000</v>
      </c>
      <c r="D899" s="14">
        <v>2000</v>
      </c>
      <c r="E899" s="48">
        <v>75</v>
      </c>
      <c r="F899" s="123" t="str">
        <f t="shared" si="29"/>
        <v>DIJAMANTSKA</v>
      </c>
      <c r="G899" s="102" t="s">
        <v>2166</v>
      </c>
      <c r="H899" s="110" t="str">
        <f t="shared" si="30"/>
        <v xml:space="preserve"> </v>
      </c>
      <c r="I899" s="55"/>
    </row>
    <row r="900" spans="1:9" ht="30" customHeight="1" thickBot="1" x14ac:dyDescent="0.4">
      <c r="A900" s="69" t="s">
        <v>1355</v>
      </c>
      <c r="B900" s="41" t="s">
        <v>138</v>
      </c>
      <c r="C900" s="40">
        <v>2000</v>
      </c>
      <c r="D900" s="1">
        <v>2000</v>
      </c>
      <c r="E900" s="48">
        <v>150</v>
      </c>
      <c r="F900" s="123" t="str">
        <f t="shared" si="29"/>
        <v>DIJAMANTSKA</v>
      </c>
      <c r="G900" s="102" t="s">
        <v>2166</v>
      </c>
      <c r="H900" s="110" t="str">
        <f t="shared" si="30"/>
        <v xml:space="preserve"> </v>
      </c>
      <c r="I900" s="55"/>
    </row>
    <row r="901" spans="1:9" ht="30" customHeight="1" thickBot="1" x14ac:dyDescent="0.4">
      <c r="A901" s="69" t="s">
        <v>1356</v>
      </c>
      <c r="B901" s="41" t="s">
        <v>369</v>
      </c>
      <c r="C901" s="40">
        <v>5000</v>
      </c>
      <c r="D901" s="1">
        <v>5000</v>
      </c>
      <c r="E901" s="48">
        <v>30</v>
      </c>
      <c r="F901" s="123" t="str">
        <f t="shared" si="29"/>
        <v>PLATINASTA</v>
      </c>
      <c r="G901" s="102" t="s">
        <v>2166</v>
      </c>
      <c r="H901" s="110" t="str">
        <f t="shared" si="30"/>
        <v xml:space="preserve"> </v>
      </c>
      <c r="I901" s="55"/>
    </row>
    <row r="902" spans="1:9" ht="30" customHeight="1" thickBot="1" x14ac:dyDescent="0.4">
      <c r="A902" s="69" t="s">
        <v>1357</v>
      </c>
      <c r="B902" s="41" t="s">
        <v>3</v>
      </c>
      <c r="C902" s="40">
        <v>5000</v>
      </c>
      <c r="D902" s="1">
        <v>5000</v>
      </c>
      <c r="E902" s="48">
        <v>84</v>
      </c>
      <c r="F902" s="123" t="str">
        <f t="shared" si="29"/>
        <v>DIJAMANTSKA</v>
      </c>
      <c r="G902" s="102" t="s">
        <v>2166</v>
      </c>
      <c r="H902" s="110" t="str">
        <f t="shared" si="30"/>
        <v xml:space="preserve"> </v>
      </c>
      <c r="I902" s="55"/>
    </row>
    <row r="903" spans="1:9" ht="30" customHeight="1" thickBot="1" x14ac:dyDescent="0.4">
      <c r="A903" s="69" t="s">
        <v>1359</v>
      </c>
      <c r="B903" s="41" t="s">
        <v>8</v>
      </c>
      <c r="C903" s="40">
        <v>10000</v>
      </c>
      <c r="D903" s="1">
        <v>10000</v>
      </c>
      <c r="E903" s="48">
        <v>72</v>
      </c>
      <c r="F903" s="123" t="str">
        <f t="shared" si="29"/>
        <v>PLATINASTA</v>
      </c>
      <c r="G903" s="102" t="s">
        <v>2166</v>
      </c>
      <c r="H903" s="110" t="str">
        <f t="shared" si="30"/>
        <v xml:space="preserve"> </v>
      </c>
      <c r="I903" s="55"/>
    </row>
    <row r="904" spans="1:9" ht="30" customHeight="1" thickBot="1" x14ac:dyDescent="0.4">
      <c r="A904" s="69" t="s">
        <v>1360</v>
      </c>
      <c r="B904" s="41" t="s">
        <v>853</v>
      </c>
      <c r="C904" s="40">
        <v>9600</v>
      </c>
      <c r="D904" s="1">
        <v>9600</v>
      </c>
      <c r="E904" s="48">
        <v>80</v>
      </c>
      <c r="F904" s="123" t="str">
        <f t="shared" si="29"/>
        <v>PLATINASTA</v>
      </c>
      <c r="G904" s="102" t="s">
        <v>2166</v>
      </c>
      <c r="H904" s="110" t="str">
        <f t="shared" si="30"/>
        <v xml:space="preserve"> </v>
      </c>
      <c r="I904" s="55"/>
    </row>
    <row r="905" spans="1:9" ht="30" customHeight="1" thickBot="1" x14ac:dyDescent="0.4">
      <c r="A905" s="69" t="s">
        <v>855</v>
      </c>
      <c r="B905" s="41" t="s">
        <v>1363</v>
      </c>
      <c r="C905" s="40">
        <v>10000</v>
      </c>
      <c r="D905" s="107">
        <v>10000</v>
      </c>
      <c r="E905" s="48">
        <v>100</v>
      </c>
      <c r="F905" s="123" t="str">
        <f t="shared" si="29"/>
        <v>DIJAMANTSKA</v>
      </c>
      <c r="G905" s="102" t="s">
        <v>2166</v>
      </c>
      <c r="H905" s="110" t="str">
        <f t="shared" si="30"/>
        <v xml:space="preserve"> </v>
      </c>
      <c r="I905" s="55"/>
    </row>
    <row r="906" spans="1:9" ht="30" customHeight="1" thickBot="1" x14ac:dyDescent="0.4">
      <c r="A906" s="69" t="s">
        <v>587</v>
      </c>
      <c r="B906" s="41" t="s">
        <v>588</v>
      </c>
      <c r="C906" s="40">
        <v>8000</v>
      </c>
      <c r="D906" s="50">
        <v>5000</v>
      </c>
      <c r="E906" s="91">
        <v>30</v>
      </c>
      <c r="F906" s="123" t="str">
        <f t="shared" si="29"/>
        <v>PLATINASTA</v>
      </c>
      <c r="G906" s="101">
        <v>30</v>
      </c>
      <c r="H906" s="110" t="str">
        <f t="shared" si="30"/>
        <v>PLATINASTA</v>
      </c>
      <c r="I906" s="55"/>
    </row>
    <row r="907" spans="1:9" ht="30" customHeight="1" thickBot="1" x14ac:dyDescent="0.4">
      <c r="A907" s="69" t="s">
        <v>1369</v>
      </c>
      <c r="B907" s="41" t="s">
        <v>474</v>
      </c>
      <c r="C907" s="40">
        <v>3500</v>
      </c>
      <c r="D907" s="1">
        <v>3500</v>
      </c>
      <c r="E907" s="91">
        <v>70</v>
      </c>
      <c r="F907" s="123" t="str">
        <f t="shared" si="29"/>
        <v>DIJAMANTSKA</v>
      </c>
      <c r="G907" s="91">
        <v>70</v>
      </c>
      <c r="H907" s="110" t="str">
        <f t="shared" si="30"/>
        <v>DIJAMANTSKA</v>
      </c>
      <c r="I907" s="55"/>
    </row>
    <row r="908" spans="1:9" ht="30" customHeight="1" thickBot="1" x14ac:dyDescent="0.4">
      <c r="A908" s="69" t="s">
        <v>1383</v>
      </c>
      <c r="B908" s="41" t="s">
        <v>70</v>
      </c>
      <c r="C908" s="40">
        <v>200</v>
      </c>
      <c r="D908" s="1">
        <v>200</v>
      </c>
      <c r="E908" s="48">
        <v>30</v>
      </c>
      <c r="F908" s="123" t="str">
        <f t="shared" si="29"/>
        <v>DIJAMANTSKA</v>
      </c>
      <c r="G908" s="102" t="s">
        <v>2166</v>
      </c>
      <c r="H908" s="110" t="str">
        <f t="shared" si="30"/>
        <v xml:space="preserve"> </v>
      </c>
      <c r="I908" s="55"/>
    </row>
    <row r="909" spans="1:9" ht="30" customHeight="1" thickBot="1" x14ac:dyDescent="0.4">
      <c r="A909" s="69" t="s">
        <v>1370</v>
      </c>
      <c r="B909" s="41" t="s">
        <v>222</v>
      </c>
      <c r="C909" s="40">
        <v>6000</v>
      </c>
      <c r="D909" s="1">
        <v>6000</v>
      </c>
      <c r="E909" s="48">
        <v>30</v>
      </c>
      <c r="F909" s="123" t="str">
        <f t="shared" si="29"/>
        <v>PLATINASTA</v>
      </c>
      <c r="G909" s="102" t="s">
        <v>2166</v>
      </c>
      <c r="H909" s="110" t="str">
        <f t="shared" si="30"/>
        <v xml:space="preserve"> </v>
      </c>
      <c r="I909" s="55"/>
    </row>
    <row r="910" spans="1:9" ht="30" customHeight="1" thickBot="1" x14ac:dyDescent="0.4">
      <c r="A910" s="69" t="s">
        <v>1371</v>
      </c>
      <c r="B910" s="41" t="s">
        <v>108</v>
      </c>
      <c r="C910" s="40">
        <v>8000</v>
      </c>
      <c r="D910" s="1">
        <v>8000</v>
      </c>
      <c r="E910" s="91">
        <v>85</v>
      </c>
      <c r="F910" s="123" t="str">
        <f t="shared" si="29"/>
        <v>DIJAMANTSKA</v>
      </c>
      <c r="G910" s="91">
        <v>85</v>
      </c>
      <c r="H910" s="110" t="str">
        <f t="shared" si="30"/>
        <v>DIJAMANTSKA</v>
      </c>
      <c r="I910" s="55"/>
    </row>
    <row r="911" spans="1:9" ht="30" customHeight="1" thickBot="1" x14ac:dyDescent="0.4">
      <c r="A911" s="69" t="s">
        <v>1372</v>
      </c>
      <c r="B911" s="41" t="s">
        <v>7</v>
      </c>
      <c r="C911" s="40">
        <v>1000</v>
      </c>
      <c r="D911" s="107">
        <v>1000</v>
      </c>
      <c r="E911" s="48">
        <v>40</v>
      </c>
      <c r="F911" s="123" t="str">
        <f t="shared" si="29"/>
        <v>DIJAMANTSKA</v>
      </c>
      <c r="G911" s="102" t="s">
        <v>2166</v>
      </c>
      <c r="H911" s="110" t="str">
        <f t="shared" si="30"/>
        <v xml:space="preserve"> </v>
      </c>
      <c r="I911" s="55"/>
    </row>
    <row r="912" spans="1:9" ht="30" customHeight="1" thickBot="1" x14ac:dyDescent="0.4">
      <c r="A912" s="69" t="s">
        <v>1373</v>
      </c>
      <c r="B912" s="41" t="s">
        <v>32</v>
      </c>
      <c r="C912" s="40">
        <v>20000</v>
      </c>
      <c r="D912" s="1">
        <v>20000</v>
      </c>
      <c r="E912" s="48">
        <v>100</v>
      </c>
      <c r="F912" s="123" t="str">
        <f t="shared" si="29"/>
        <v>PLATINASTA</v>
      </c>
      <c r="G912" s="102" t="s">
        <v>2166</v>
      </c>
      <c r="H912" s="110" t="str">
        <f t="shared" si="30"/>
        <v xml:space="preserve"> </v>
      </c>
      <c r="I912" s="55"/>
    </row>
    <row r="913" spans="1:9" ht="30" customHeight="1" thickBot="1" x14ac:dyDescent="0.4">
      <c r="A913" s="69" t="s">
        <v>1374</v>
      </c>
      <c r="B913" s="41" t="s">
        <v>954</v>
      </c>
      <c r="C913" s="40">
        <v>2700</v>
      </c>
      <c r="D913" s="107">
        <v>2700</v>
      </c>
      <c r="E913" s="48">
        <v>130</v>
      </c>
      <c r="F913" s="123" t="str">
        <f t="shared" si="29"/>
        <v>DIJAMANTSKA</v>
      </c>
      <c r="G913" s="102" t="s">
        <v>2166</v>
      </c>
      <c r="H913" s="110" t="str">
        <f t="shared" si="30"/>
        <v xml:space="preserve"> </v>
      </c>
      <c r="I913" s="55"/>
    </row>
    <row r="914" spans="1:9" ht="30" customHeight="1" thickBot="1" x14ac:dyDescent="0.4">
      <c r="A914" s="69" t="s">
        <v>1375</v>
      </c>
      <c r="B914" s="41" t="s">
        <v>228</v>
      </c>
      <c r="C914" s="40">
        <v>10000</v>
      </c>
      <c r="D914" s="107">
        <v>4000</v>
      </c>
      <c r="E914" s="91">
        <v>31</v>
      </c>
      <c r="F914" s="123" t="str">
        <f t="shared" si="29"/>
        <v>PLATINASTA</v>
      </c>
      <c r="G914" s="101">
        <v>31</v>
      </c>
      <c r="H914" s="110" t="str">
        <f t="shared" si="30"/>
        <v>PLATINASTA PLUS</v>
      </c>
      <c r="I914" s="55"/>
    </row>
    <row r="915" spans="1:9" ht="30" customHeight="1" thickBot="1" x14ac:dyDescent="0.4">
      <c r="A915" s="69" t="s">
        <v>1376</v>
      </c>
      <c r="B915" s="41" t="s">
        <v>105</v>
      </c>
      <c r="C915" s="40">
        <v>1000</v>
      </c>
      <c r="D915" s="1">
        <v>1000</v>
      </c>
      <c r="E915" s="48">
        <v>144</v>
      </c>
      <c r="F915" s="123" t="str">
        <f t="shared" si="29"/>
        <v>DIJAMANTSKA</v>
      </c>
      <c r="G915" s="102" t="s">
        <v>2166</v>
      </c>
      <c r="H915" s="110" t="str">
        <f t="shared" si="30"/>
        <v xml:space="preserve"> </v>
      </c>
      <c r="I915" s="55"/>
    </row>
    <row r="916" spans="1:9" ht="30" customHeight="1" thickBot="1" x14ac:dyDescent="0.4">
      <c r="A916" s="69" t="s">
        <v>1377</v>
      </c>
      <c r="B916" s="41" t="s">
        <v>21</v>
      </c>
      <c r="C916" s="40">
        <v>12000</v>
      </c>
      <c r="D916" s="107">
        <v>6000</v>
      </c>
      <c r="E916" s="91">
        <v>22</v>
      </c>
      <c r="F916" s="123" t="str">
        <f t="shared" si="29"/>
        <v>PLATINASTA</v>
      </c>
      <c r="G916" s="91">
        <v>22</v>
      </c>
      <c r="H916" s="110" t="str">
        <f t="shared" si="30"/>
        <v>PLATINASTA PLUS</v>
      </c>
      <c r="I916" s="55"/>
    </row>
    <row r="917" spans="1:9" ht="30" customHeight="1" thickBot="1" x14ac:dyDescent="0.4">
      <c r="A917" s="69" t="s">
        <v>1378</v>
      </c>
      <c r="B917" s="41" t="s">
        <v>52</v>
      </c>
      <c r="C917" s="40">
        <v>1000</v>
      </c>
      <c r="D917" s="1">
        <v>1000</v>
      </c>
      <c r="E917" s="48">
        <v>31</v>
      </c>
      <c r="F917" s="123" t="str">
        <f t="shared" si="29"/>
        <v>DIJAMANTSKA</v>
      </c>
      <c r="G917" s="102" t="s">
        <v>2166</v>
      </c>
      <c r="H917" s="110" t="str">
        <f t="shared" si="30"/>
        <v xml:space="preserve"> </v>
      </c>
      <c r="I917" s="55"/>
    </row>
    <row r="918" spans="1:9" ht="30" customHeight="1" thickBot="1" x14ac:dyDescent="0.4">
      <c r="A918" s="69" t="s">
        <v>1379</v>
      </c>
      <c r="B918" s="41" t="s">
        <v>6</v>
      </c>
      <c r="C918" s="40">
        <v>7200</v>
      </c>
      <c r="D918" s="107">
        <v>7200</v>
      </c>
      <c r="E918" s="48">
        <v>48</v>
      </c>
      <c r="F918" s="123" t="str">
        <f t="shared" si="29"/>
        <v>PLATINASTA</v>
      </c>
      <c r="G918" s="102" t="s">
        <v>2166</v>
      </c>
      <c r="H918" s="110" t="str">
        <f t="shared" si="30"/>
        <v xml:space="preserve"> </v>
      </c>
      <c r="I918" s="55"/>
    </row>
    <row r="919" spans="1:9" ht="30" customHeight="1" thickBot="1" x14ac:dyDescent="0.4">
      <c r="A919" s="69" t="s">
        <v>1381</v>
      </c>
      <c r="B919" s="41" t="s">
        <v>97</v>
      </c>
      <c r="C919" s="40">
        <v>5000</v>
      </c>
      <c r="D919" s="1">
        <v>5000</v>
      </c>
      <c r="E919" s="48">
        <v>80</v>
      </c>
      <c r="F919" s="123" t="str">
        <f t="shared" si="29"/>
        <v>DIJAMANTSKA</v>
      </c>
      <c r="G919" s="102" t="s">
        <v>2166</v>
      </c>
      <c r="H919" s="110" t="str">
        <f t="shared" si="30"/>
        <v xml:space="preserve"> </v>
      </c>
      <c r="I919" s="55"/>
    </row>
    <row r="920" spans="1:9" ht="30" customHeight="1" thickBot="1" x14ac:dyDescent="0.4">
      <c r="A920" s="69" t="s">
        <v>1382</v>
      </c>
      <c r="B920" s="41" t="s">
        <v>49</v>
      </c>
      <c r="C920" s="40">
        <v>2000</v>
      </c>
      <c r="D920" s="107">
        <v>2000</v>
      </c>
      <c r="E920" s="48">
        <v>100</v>
      </c>
      <c r="F920" s="123" t="str">
        <f t="shared" si="29"/>
        <v>DIJAMANTSKA</v>
      </c>
      <c r="G920" s="102" t="s">
        <v>2166</v>
      </c>
      <c r="H920" s="110" t="str">
        <f t="shared" si="30"/>
        <v xml:space="preserve"> </v>
      </c>
      <c r="I920" s="55"/>
    </row>
    <row r="921" spans="1:9" ht="30" customHeight="1" thickBot="1" x14ac:dyDescent="0.4">
      <c r="A921" s="69" t="s">
        <v>1384</v>
      </c>
      <c r="B921" s="41" t="s">
        <v>247</v>
      </c>
      <c r="C921" s="40">
        <v>7100</v>
      </c>
      <c r="D921" s="1">
        <v>6000</v>
      </c>
      <c r="E921" s="91">
        <v>59</v>
      </c>
      <c r="F921" s="123" t="str">
        <f t="shared" si="29"/>
        <v>DIJAMANTSKA</v>
      </c>
      <c r="G921" s="101">
        <v>59</v>
      </c>
      <c r="H921" s="110" t="str">
        <f t="shared" si="30"/>
        <v>PLATINASTA</v>
      </c>
      <c r="I921" s="55"/>
    </row>
    <row r="922" spans="1:9" ht="30" customHeight="1" thickBot="1" x14ac:dyDescent="0.4">
      <c r="A922" s="69" t="s">
        <v>1385</v>
      </c>
      <c r="B922" s="41" t="s">
        <v>8</v>
      </c>
      <c r="C922" s="40">
        <v>5000</v>
      </c>
      <c r="D922" s="1">
        <v>5000</v>
      </c>
      <c r="E922" s="48">
        <v>100</v>
      </c>
      <c r="F922" s="123" t="str">
        <f t="shared" si="29"/>
        <v>DIJAMANTSKA</v>
      </c>
      <c r="G922" s="102" t="s">
        <v>2166</v>
      </c>
      <c r="H922" s="110" t="str">
        <f t="shared" si="30"/>
        <v xml:space="preserve"> </v>
      </c>
      <c r="I922" s="55"/>
    </row>
    <row r="923" spans="1:9" ht="30" customHeight="1" thickBot="1" x14ac:dyDescent="0.4">
      <c r="A923" s="69" t="s">
        <v>1600</v>
      </c>
      <c r="B923" s="41" t="s">
        <v>95</v>
      </c>
      <c r="C923" s="40">
        <v>30000</v>
      </c>
      <c r="D923" s="1">
        <v>30000</v>
      </c>
      <c r="E923" s="48">
        <v>70</v>
      </c>
      <c r="F923" s="123" t="str">
        <f t="shared" si="29"/>
        <v>PLATINASTA</v>
      </c>
      <c r="G923" s="102" t="s">
        <v>2166</v>
      </c>
      <c r="H923" s="110" t="str">
        <f t="shared" si="30"/>
        <v xml:space="preserve"> </v>
      </c>
      <c r="I923" s="55"/>
    </row>
    <row r="924" spans="1:9" ht="49.9" customHeight="1" thickBot="1" x14ac:dyDescent="0.4">
      <c r="A924" s="69" t="s">
        <v>1187</v>
      </c>
      <c r="B924" s="41" t="s">
        <v>9</v>
      </c>
      <c r="C924" s="40">
        <v>23520</v>
      </c>
      <c r="D924" s="12">
        <v>11820</v>
      </c>
      <c r="E924" s="48">
        <v>196</v>
      </c>
      <c r="F924" s="123" t="str">
        <f t="shared" si="29"/>
        <v>DIJAMANTSKA</v>
      </c>
      <c r="G924" s="102" t="s">
        <v>2166</v>
      </c>
      <c r="H924" s="110" t="str">
        <f t="shared" si="30"/>
        <v xml:space="preserve"> </v>
      </c>
      <c r="I924" s="55"/>
    </row>
    <row r="925" spans="1:9" ht="30" customHeight="1" thickBot="1" x14ac:dyDescent="0.4">
      <c r="A925" s="69" t="s">
        <v>1601</v>
      </c>
      <c r="B925" s="41" t="s">
        <v>247</v>
      </c>
      <c r="C925" s="40">
        <v>5000</v>
      </c>
      <c r="D925" s="1">
        <v>5000</v>
      </c>
      <c r="E925" s="48">
        <v>30</v>
      </c>
      <c r="F925" s="123" t="str">
        <f t="shared" si="29"/>
        <v>PLATINASTA</v>
      </c>
      <c r="G925" s="102" t="s">
        <v>2166</v>
      </c>
      <c r="H925" s="110" t="str">
        <f t="shared" si="30"/>
        <v xml:space="preserve"> </v>
      </c>
      <c r="I925" s="55"/>
    </row>
    <row r="926" spans="1:9" ht="30" customHeight="1" thickBot="1" x14ac:dyDescent="0.4">
      <c r="A926" s="69" t="s">
        <v>1386</v>
      </c>
      <c r="B926" s="41" t="s">
        <v>108</v>
      </c>
      <c r="C926" s="40">
        <v>5000</v>
      </c>
      <c r="D926" s="1">
        <v>5000</v>
      </c>
      <c r="E926" s="91">
        <v>40</v>
      </c>
      <c r="F926" s="123" t="str">
        <f t="shared" si="29"/>
        <v>PLATINASTA</v>
      </c>
      <c r="G926" s="91">
        <v>40</v>
      </c>
      <c r="H926" s="110" t="str">
        <f t="shared" si="30"/>
        <v>PLATINASTA</v>
      </c>
      <c r="I926" s="55"/>
    </row>
    <row r="927" spans="1:9" ht="30" customHeight="1" thickBot="1" x14ac:dyDescent="0.4">
      <c r="A927" s="69" t="s">
        <v>1387</v>
      </c>
      <c r="B927" s="41" t="s">
        <v>217</v>
      </c>
      <c r="C927" s="40">
        <v>2000</v>
      </c>
      <c r="D927" s="1">
        <v>2000</v>
      </c>
      <c r="E927" s="48">
        <v>52</v>
      </c>
      <c r="F927" s="123" t="str">
        <f t="shared" si="29"/>
        <v>DIJAMANTSKA</v>
      </c>
      <c r="G927" s="102" t="s">
        <v>2166</v>
      </c>
      <c r="H927" s="110" t="str">
        <f t="shared" si="30"/>
        <v xml:space="preserve"> </v>
      </c>
      <c r="I927" s="55"/>
    </row>
    <row r="928" spans="1:9" ht="30" customHeight="1" thickBot="1" x14ac:dyDescent="0.4">
      <c r="A928" s="69" t="s">
        <v>1388</v>
      </c>
      <c r="B928" s="41" t="s">
        <v>108</v>
      </c>
      <c r="C928" s="40">
        <v>12000</v>
      </c>
      <c r="D928" s="1">
        <v>12000</v>
      </c>
      <c r="E928" s="48">
        <v>87</v>
      </c>
      <c r="F928" s="123" t="str">
        <f t="shared" si="29"/>
        <v>PLATINASTA</v>
      </c>
      <c r="G928" s="102" t="s">
        <v>2166</v>
      </c>
      <c r="H928" s="110" t="str">
        <f t="shared" si="30"/>
        <v xml:space="preserve"> </v>
      </c>
      <c r="I928" s="55"/>
    </row>
    <row r="929" spans="1:9" ht="30" customHeight="1" thickBot="1" x14ac:dyDescent="0.4">
      <c r="A929" s="69" t="s">
        <v>1389</v>
      </c>
      <c r="B929" s="41" t="s">
        <v>108</v>
      </c>
      <c r="C929" s="40">
        <v>4000</v>
      </c>
      <c r="D929" s="1">
        <v>4000</v>
      </c>
      <c r="E929" s="48">
        <v>70</v>
      </c>
      <c r="F929" s="123" t="str">
        <f t="shared" si="29"/>
        <v>DIJAMANTSKA</v>
      </c>
      <c r="G929" s="102" t="s">
        <v>2166</v>
      </c>
      <c r="H929" s="110" t="str">
        <f t="shared" si="30"/>
        <v xml:space="preserve"> </v>
      </c>
      <c r="I929" s="55"/>
    </row>
    <row r="930" spans="1:9" ht="30" customHeight="1" thickBot="1" x14ac:dyDescent="0.4">
      <c r="A930" s="69" t="s">
        <v>1390</v>
      </c>
      <c r="B930" s="41" t="s">
        <v>6</v>
      </c>
      <c r="C930" s="40">
        <v>2000</v>
      </c>
      <c r="D930" s="1">
        <v>2000</v>
      </c>
      <c r="E930" s="48">
        <v>30</v>
      </c>
      <c r="F930" s="123" t="str">
        <f t="shared" si="29"/>
        <v>DIJAMANTSKA</v>
      </c>
      <c r="G930" s="102">
        <v>30</v>
      </c>
      <c r="H930" s="110" t="str">
        <f t="shared" si="30"/>
        <v>DIJAMANTSKA</v>
      </c>
      <c r="I930" s="55"/>
    </row>
    <row r="931" spans="1:9" ht="30" customHeight="1" thickBot="1" x14ac:dyDescent="0.4">
      <c r="A931" s="69" t="s">
        <v>759</v>
      </c>
      <c r="B931" s="41" t="s">
        <v>489</v>
      </c>
      <c r="C931" s="40">
        <v>15000</v>
      </c>
      <c r="D931" s="50">
        <v>7200</v>
      </c>
      <c r="E931" s="48">
        <v>60</v>
      </c>
      <c r="F931" s="123" t="str">
        <f t="shared" si="29"/>
        <v>PLATINASTA</v>
      </c>
      <c r="G931" s="102" t="s">
        <v>2166</v>
      </c>
      <c r="H931" s="110" t="str">
        <f t="shared" si="30"/>
        <v xml:space="preserve"> </v>
      </c>
      <c r="I931" s="55"/>
    </row>
    <row r="932" spans="1:9" ht="30" customHeight="1" thickBot="1" x14ac:dyDescent="0.4">
      <c r="A932" s="69" t="s">
        <v>1392</v>
      </c>
      <c r="B932" s="41" t="s">
        <v>1095</v>
      </c>
      <c r="C932" s="40">
        <v>500</v>
      </c>
      <c r="D932" s="1">
        <v>500</v>
      </c>
      <c r="E932" s="48" t="s">
        <v>1584</v>
      </c>
      <c r="F932" s="123" t="str">
        <f t="shared" si="29"/>
        <v xml:space="preserve"> </v>
      </c>
      <c r="G932" s="102" t="s">
        <v>2166</v>
      </c>
      <c r="H932" s="110" t="str">
        <f t="shared" si="30"/>
        <v xml:space="preserve"> </v>
      </c>
      <c r="I932" s="55"/>
    </row>
    <row r="933" spans="1:9" ht="30" customHeight="1" thickBot="1" x14ac:dyDescent="0.4">
      <c r="A933" s="69" t="s">
        <v>1394</v>
      </c>
      <c r="B933" s="41" t="s">
        <v>68</v>
      </c>
      <c r="C933" s="40">
        <v>1000</v>
      </c>
      <c r="D933" s="107">
        <v>1000</v>
      </c>
      <c r="E933" s="48">
        <v>99</v>
      </c>
      <c r="F933" s="123" t="str">
        <f t="shared" si="29"/>
        <v>DIJAMANTSKA</v>
      </c>
      <c r="G933" s="102" t="s">
        <v>2166</v>
      </c>
      <c r="H933" s="110" t="str">
        <f t="shared" si="30"/>
        <v xml:space="preserve"> </v>
      </c>
      <c r="I933" s="55"/>
    </row>
    <row r="934" spans="1:9" ht="30" customHeight="1" thickBot="1" x14ac:dyDescent="0.4">
      <c r="A934" s="69" t="s">
        <v>921</v>
      </c>
      <c r="B934" s="41" t="s">
        <v>1095</v>
      </c>
      <c r="C934" s="40">
        <v>6000</v>
      </c>
      <c r="D934" s="1">
        <v>6000</v>
      </c>
      <c r="E934" s="48" t="s">
        <v>1584</v>
      </c>
      <c r="F934" s="123" t="str">
        <f t="shared" si="29"/>
        <v xml:space="preserve"> </v>
      </c>
      <c r="G934" s="102" t="s">
        <v>2166</v>
      </c>
      <c r="H934" s="110" t="str">
        <f t="shared" si="30"/>
        <v xml:space="preserve"> </v>
      </c>
      <c r="I934" s="55"/>
    </row>
    <row r="935" spans="1:9" ht="30" customHeight="1" thickBot="1" x14ac:dyDescent="0.4">
      <c r="A935" s="69" t="s">
        <v>1395</v>
      </c>
      <c r="B935" s="41" t="s">
        <v>152</v>
      </c>
      <c r="C935" s="40">
        <v>4000</v>
      </c>
      <c r="D935" s="1">
        <v>4000</v>
      </c>
      <c r="E935" s="48">
        <v>99</v>
      </c>
      <c r="F935" s="123" t="str">
        <f t="shared" si="29"/>
        <v>DIJAMANTSKA</v>
      </c>
      <c r="G935" s="102" t="s">
        <v>2166</v>
      </c>
      <c r="H935" s="110" t="str">
        <f t="shared" si="30"/>
        <v xml:space="preserve"> </v>
      </c>
      <c r="I935" s="55"/>
    </row>
    <row r="936" spans="1:9" ht="30" customHeight="1" thickBot="1" x14ac:dyDescent="0.4">
      <c r="A936" s="69" t="s">
        <v>1396</v>
      </c>
      <c r="B936" s="41" t="s">
        <v>301</v>
      </c>
      <c r="C936" s="40">
        <v>1000</v>
      </c>
      <c r="D936" s="1">
        <v>1000</v>
      </c>
      <c r="E936" s="48" t="s">
        <v>1559</v>
      </c>
      <c r="F936" s="123" t="str">
        <f t="shared" si="29"/>
        <v xml:space="preserve"> </v>
      </c>
      <c r="G936" s="102" t="s">
        <v>2166</v>
      </c>
      <c r="H936" s="110" t="str">
        <f t="shared" si="30"/>
        <v xml:space="preserve"> </v>
      </c>
      <c r="I936" s="55" t="s">
        <v>1602</v>
      </c>
    </row>
    <row r="937" spans="1:9" ht="30" customHeight="1" thickBot="1" x14ac:dyDescent="0.4">
      <c r="A937" s="69" t="s">
        <v>1398</v>
      </c>
      <c r="B937" s="41" t="s">
        <v>1399</v>
      </c>
      <c r="C937" s="40">
        <v>3600</v>
      </c>
      <c r="D937" s="1">
        <v>3600</v>
      </c>
      <c r="E937" s="48">
        <v>30</v>
      </c>
      <c r="F937" s="123" t="str">
        <f t="shared" si="29"/>
        <v>PLATINASTA</v>
      </c>
      <c r="G937" s="102" t="s">
        <v>2166</v>
      </c>
      <c r="H937" s="110" t="str">
        <f t="shared" si="30"/>
        <v xml:space="preserve"> </v>
      </c>
      <c r="I937" s="55"/>
    </row>
    <row r="938" spans="1:9" ht="30" customHeight="1" thickBot="1" x14ac:dyDescent="0.4">
      <c r="A938" s="69" t="s">
        <v>1400</v>
      </c>
      <c r="B938" s="41" t="s">
        <v>32</v>
      </c>
      <c r="C938" s="40">
        <v>10000</v>
      </c>
      <c r="D938" s="1">
        <v>10000</v>
      </c>
      <c r="E938" s="48">
        <v>120</v>
      </c>
      <c r="F938" s="123" t="str">
        <f t="shared" si="29"/>
        <v>DIJAMANTSKA</v>
      </c>
      <c r="G938" s="102" t="s">
        <v>2166</v>
      </c>
      <c r="H938" s="110" t="str">
        <f t="shared" si="30"/>
        <v xml:space="preserve"> </v>
      </c>
      <c r="I938" s="55"/>
    </row>
    <row r="939" spans="1:9" ht="30" customHeight="1" thickBot="1" x14ac:dyDescent="0.4">
      <c r="A939" s="69" t="s">
        <v>1249</v>
      </c>
      <c r="B939" s="41" t="s">
        <v>1397</v>
      </c>
      <c r="C939" s="40">
        <v>800</v>
      </c>
      <c r="D939" s="12">
        <v>500</v>
      </c>
      <c r="E939" s="48">
        <v>5</v>
      </c>
      <c r="F939" s="123" t="str">
        <f t="shared" si="29"/>
        <v>DIJAMANTSKA</v>
      </c>
      <c r="G939" s="102" t="s">
        <v>2166</v>
      </c>
      <c r="H939" s="110" t="str">
        <f t="shared" si="30"/>
        <v xml:space="preserve"> </v>
      </c>
      <c r="I939" s="55"/>
    </row>
    <row r="940" spans="1:9" ht="30" customHeight="1" thickBot="1" x14ac:dyDescent="0.4">
      <c r="A940" s="69" t="s">
        <v>1401</v>
      </c>
      <c r="B940" s="41" t="s">
        <v>360</v>
      </c>
      <c r="C940" s="40">
        <v>4000</v>
      </c>
      <c r="D940" s="1">
        <v>4000</v>
      </c>
      <c r="E940" s="48">
        <v>24</v>
      </c>
      <c r="F940" s="123" t="str">
        <f t="shared" si="29"/>
        <v>PLATINASTA</v>
      </c>
      <c r="G940" s="102" t="s">
        <v>2166</v>
      </c>
      <c r="H940" s="110" t="str">
        <f t="shared" si="30"/>
        <v xml:space="preserve"> </v>
      </c>
      <c r="I940" s="55"/>
    </row>
    <row r="941" spans="1:9" ht="30" customHeight="1" thickBot="1" x14ac:dyDescent="0.4">
      <c r="A941" s="69" t="s">
        <v>1402</v>
      </c>
      <c r="B941" s="41" t="s">
        <v>935</v>
      </c>
      <c r="C941" s="40">
        <v>1000</v>
      </c>
      <c r="D941" s="1">
        <v>1000</v>
      </c>
      <c r="E941" s="48" t="s">
        <v>1584</v>
      </c>
      <c r="F941" s="123" t="str">
        <f t="shared" si="29"/>
        <v xml:space="preserve"> </v>
      </c>
      <c r="G941" s="102" t="s">
        <v>2166</v>
      </c>
      <c r="H941" s="110" t="str">
        <f t="shared" si="30"/>
        <v xml:space="preserve"> </v>
      </c>
      <c r="I941" s="55" t="s">
        <v>1603</v>
      </c>
    </row>
    <row r="942" spans="1:9" ht="30" customHeight="1" thickBot="1" x14ac:dyDescent="0.4">
      <c r="A942" s="69" t="s">
        <v>2285</v>
      </c>
      <c r="B942" s="41" t="s">
        <v>881</v>
      </c>
      <c r="C942" s="40">
        <v>2000</v>
      </c>
      <c r="D942" s="1">
        <v>2000</v>
      </c>
      <c r="E942" s="48">
        <v>145</v>
      </c>
      <c r="F942" s="123" t="str">
        <f t="shared" si="29"/>
        <v>DIJAMANTSKA</v>
      </c>
      <c r="G942" s="102" t="s">
        <v>2166</v>
      </c>
      <c r="H942" s="110" t="str">
        <f t="shared" si="30"/>
        <v xml:space="preserve"> </v>
      </c>
      <c r="I942" s="55"/>
    </row>
    <row r="943" spans="1:9" ht="30" customHeight="1" thickBot="1" x14ac:dyDescent="0.4">
      <c r="A943" s="69" t="s">
        <v>1404</v>
      </c>
      <c r="B943" s="41" t="s">
        <v>881</v>
      </c>
      <c r="C943" s="40">
        <v>1000</v>
      </c>
      <c r="D943" s="107">
        <v>1000</v>
      </c>
      <c r="E943" s="48">
        <v>60</v>
      </c>
      <c r="F943" s="123" t="str">
        <f t="shared" si="29"/>
        <v>DIJAMANTSKA</v>
      </c>
      <c r="G943" s="102" t="s">
        <v>2166</v>
      </c>
      <c r="H943" s="110" t="str">
        <f t="shared" si="30"/>
        <v xml:space="preserve"> </v>
      </c>
      <c r="I943" s="55"/>
    </row>
    <row r="944" spans="1:9" ht="30" customHeight="1" thickBot="1" x14ac:dyDescent="0.4">
      <c r="A944" s="69" t="s">
        <v>1405</v>
      </c>
      <c r="B944" s="41" t="s">
        <v>881</v>
      </c>
      <c r="C944" s="40">
        <v>2000</v>
      </c>
      <c r="D944" s="1">
        <v>2000</v>
      </c>
      <c r="E944" s="48">
        <v>90</v>
      </c>
      <c r="F944" s="123" t="str">
        <f t="shared" si="29"/>
        <v>DIJAMANTSKA</v>
      </c>
      <c r="G944" s="102" t="s">
        <v>2166</v>
      </c>
      <c r="H944" s="110" t="str">
        <f t="shared" si="30"/>
        <v xml:space="preserve"> </v>
      </c>
      <c r="I944" s="55"/>
    </row>
    <row r="945" spans="1:9" ht="30" customHeight="1" thickBot="1" x14ac:dyDescent="0.4">
      <c r="A945" s="69" t="s">
        <v>1406</v>
      </c>
      <c r="B945" s="41" t="s">
        <v>31</v>
      </c>
      <c r="C945" s="40">
        <v>5000</v>
      </c>
      <c r="D945" s="1">
        <v>5000</v>
      </c>
      <c r="E945" s="48">
        <v>57</v>
      </c>
      <c r="F945" s="123" t="str">
        <f t="shared" si="29"/>
        <v>DIJAMANTSKA</v>
      </c>
      <c r="G945" s="102" t="s">
        <v>2166</v>
      </c>
      <c r="H945" s="110" t="str">
        <f t="shared" si="30"/>
        <v xml:space="preserve"> </v>
      </c>
      <c r="I945" s="55"/>
    </row>
    <row r="946" spans="1:9" ht="30" customHeight="1" thickBot="1" x14ac:dyDescent="0.4">
      <c r="A946" s="69" t="s">
        <v>1407</v>
      </c>
      <c r="B946" s="41" t="s">
        <v>210</v>
      </c>
      <c r="C946" s="40">
        <v>2500</v>
      </c>
      <c r="D946" s="1">
        <v>2500</v>
      </c>
      <c r="E946" s="48" t="s">
        <v>1563</v>
      </c>
      <c r="F946" s="123" t="str">
        <f t="shared" si="29"/>
        <v xml:space="preserve"> </v>
      </c>
      <c r="G946" s="102" t="s">
        <v>2166</v>
      </c>
      <c r="H946" s="110" t="str">
        <f t="shared" si="30"/>
        <v xml:space="preserve"> </v>
      </c>
      <c r="I946" s="55"/>
    </row>
    <row r="947" spans="1:9" ht="30" customHeight="1" thickBot="1" x14ac:dyDescent="0.4">
      <c r="A947" s="69" t="s">
        <v>491</v>
      </c>
      <c r="B947" s="41" t="s">
        <v>32</v>
      </c>
      <c r="C947" s="40">
        <v>21500</v>
      </c>
      <c r="D947" s="50">
        <v>10000</v>
      </c>
      <c r="E947" s="91">
        <v>65</v>
      </c>
      <c r="F947" s="123" t="str">
        <f t="shared" si="29"/>
        <v>PLATINASTA</v>
      </c>
      <c r="G947" s="101">
        <v>65</v>
      </c>
      <c r="H947" s="110" t="str">
        <f t="shared" si="30"/>
        <v>PLATINASTA PLUS</v>
      </c>
      <c r="I947" s="55"/>
    </row>
    <row r="948" spans="1:9" ht="30" customHeight="1" thickBot="1" x14ac:dyDescent="0.4">
      <c r="A948" s="69" t="s">
        <v>1408</v>
      </c>
      <c r="B948" s="41" t="s">
        <v>122</v>
      </c>
      <c r="C948" s="40">
        <v>10200</v>
      </c>
      <c r="D948" s="1">
        <v>10200</v>
      </c>
      <c r="E948" s="91">
        <v>85</v>
      </c>
      <c r="F948" s="123" t="str">
        <f t="shared" ref="F948:F1011" si="31">IFERROR(IF(D948/E948&gt;=120,"PLATINASTA","DIJAMANTSKA")," ")</f>
        <v>PLATINASTA</v>
      </c>
      <c r="G948" s="101">
        <v>85</v>
      </c>
      <c r="H948" s="110" t="str">
        <f t="shared" ref="H948:H1011" si="32">IFERROR(IF(OR((D948-6000)/E948&gt;=120,(C948-6000)/G948&gt;=120),"PLATINASTA PLUS",IF(AND((C948/G948&gt;=120),C948&lt;(G948*120+6000)),"PLATINASTA","DIJAMANTSKA"))," ")</f>
        <v>PLATINASTA</v>
      </c>
      <c r="I948" s="55"/>
    </row>
    <row r="949" spans="1:9" ht="30" customHeight="1" thickBot="1" x14ac:dyDescent="0.4">
      <c r="A949" s="69" t="s">
        <v>1164</v>
      </c>
      <c r="B949" s="41" t="s">
        <v>489</v>
      </c>
      <c r="C949" s="40">
        <v>11000</v>
      </c>
      <c r="D949" s="12">
        <v>6000</v>
      </c>
      <c r="E949" s="48">
        <v>97</v>
      </c>
      <c r="F949" s="123" t="str">
        <f t="shared" si="31"/>
        <v>DIJAMANTSKA</v>
      </c>
      <c r="G949" s="102" t="s">
        <v>2166</v>
      </c>
      <c r="H949" s="110" t="str">
        <f t="shared" si="32"/>
        <v xml:space="preserve"> </v>
      </c>
      <c r="I949" s="55"/>
    </row>
    <row r="950" spans="1:9" ht="30" customHeight="1" thickBot="1" x14ac:dyDescent="0.4">
      <c r="A950" s="69" t="s">
        <v>1410</v>
      </c>
      <c r="B950" s="41" t="s">
        <v>6</v>
      </c>
      <c r="C950" s="40">
        <v>1000</v>
      </c>
      <c r="D950" s="107">
        <v>1000</v>
      </c>
      <c r="E950" s="48">
        <v>170</v>
      </c>
      <c r="F950" s="123" t="str">
        <f t="shared" si="31"/>
        <v>DIJAMANTSKA</v>
      </c>
      <c r="G950" s="102" t="s">
        <v>2166</v>
      </c>
      <c r="H950" s="110" t="str">
        <f t="shared" si="32"/>
        <v xml:space="preserve"> </v>
      </c>
      <c r="I950" s="55"/>
    </row>
    <row r="951" spans="1:9" ht="30" customHeight="1" thickBot="1" x14ac:dyDescent="0.4">
      <c r="A951" s="69" t="s">
        <v>1411</v>
      </c>
      <c r="B951" s="41" t="s">
        <v>217</v>
      </c>
      <c r="C951" s="40">
        <v>6000</v>
      </c>
      <c r="D951" s="1">
        <v>6000</v>
      </c>
      <c r="E951" s="48">
        <v>156</v>
      </c>
      <c r="F951" s="123" t="str">
        <f t="shared" si="31"/>
        <v>DIJAMANTSKA</v>
      </c>
      <c r="G951" s="102" t="s">
        <v>2166</v>
      </c>
      <c r="H951" s="110" t="str">
        <f t="shared" si="32"/>
        <v xml:space="preserve"> </v>
      </c>
      <c r="I951" s="55"/>
    </row>
    <row r="952" spans="1:9" ht="30" customHeight="1" thickBot="1" x14ac:dyDescent="0.4">
      <c r="A952" s="69" t="s">
        <v>1061</v>
      </c>
      <c r="B952" s="41" t="s">
        <v>503</v>
      </c>
      <c r="C952" s="40">
        <v>10000</v>
      </c>
      <c r="D952" s="1">
        <v>10000</v>
      </c>
      <c r="E952" s="48">
        <v>30</v>
      </c>
      <c r="F952" s="123" t="str">
        <f t="shared" si="31"/>
        <v>PLATINASTA</v>
      </c>
      <c r="G952" s="102" t="s">
        <v>2166</v>
      </c>
      <c r="H952" s="110" t="str">
        <f t="shared" si="32"/>
        <v xml:space="preserve"> </v>
      </c>
      <c r="I952" s="55"/>
    </row>
    <row r="953" spans="1:9" ht="30" customHeight="1" thickBot="1" x14ac:dyDescent="0.4">
      <c r="A953" s="69" t="s">
        <v>1412</v>
      </c>
      <c r="B953" s="41" t="s">
        <v>210</v>
      </c>
      <c r="C953" s="40">
        <v>6000</v>
      </c>
      <c r="D953" s="1">
        <v>6000</v>
      </c>
      <c r="E953" s="48">
        <v>40</v>
      </c>
      <c r="F953" s="123" t="str">
        <f t="shared" si="31"/>
        <v>PLATINASTA</v>
      </c>
      <c r="G953" s="102" t="s">
        <v>2166</v>
      </c>
      <c r="H953" s="110" t="str">
        <f t="shared" si="32"/>
        <v xml:space="preserve"> </v>
      </c>
      <c r="I953" s="55"/>
    </row>
    <row r="954" spans="1:9" ht="30" customHeight="1" thickBot="1" x14ac:dyDescent="0.4">
      <c r="A954" s="69" t="s">
        <v>1413</v>
      </c>
      <c r="B954" s="41" t="s">
        <v>75</v>
      </c>
      <c r="C954" s="40">
        <v>12000</v>
      </c>
      <c r="D954" s="1">
        <v>12000</v>
      </c>
      <c r="E954" s="48">
        <v>30</v>
      </c>
      <c r="F954" s="123" t="str">
        <f t="shared" si="31"/>
        <v>PLATINASTA</v>
      </c>
      <c r="G954" s="102" t="s">
        <v>2166</v>
      </c>
      <c r="H954" s="110" t="str">
        <f t="shared" si="32"/>
        <v xml:space="preserve"> </v>
      </c>
      <c r="I954" s="55"/>
    </row>
    <row r="955" spans="1:9" ht="30" customHeight="1" thickBot="1" x14ac:dyDescent="0.4">
      <c r="A955" s="69" t="s">
        <v>438</v>
      </c>
      <c r="B955" s="41" t="s">
        <v>187</v>
      </c>
      <c r="C955" s="40">
        <v>1500</v>
      </c>
      <c r="D955" s="50">
        <v>500</v>
      </c>
      <c r="E955" s="48">
        <v>35</v>
      </c>
      <c r="F955" s="123" t="str">
        <f t="shared" si="31"/>
        <v>DIJAMANTSKA</v>
      </c>
      <c r="G955" s="102" t="s">
        <v>2166</v>
      </c>
      <c r="H955" s="110" t="str">
        <f t="shared" si="32"/>
        <v xml:space="preserve"> </v>
      </c>
      <c r="I955" s="55"/>
    </row>
    <row r="956" spans="1:9" ht="46.5" customHeight="1" thickBot="1" x14ac:dyDescent="0.4">
      <c r="A956" s="69" t="s">
        <v>109</v>
      </c>
      <c r="B956" s="41" t="s">
        <v>95</v>
      </c>
      <c r="C956" s="40">
        <v>63000</v>
      </c>
      <c r="D956" s="14">
        <v>32000</v>
      </c>
      <c r="E956" s="48">
        <v>20</v>
      </c>
      <c r="F956" s="123" t="str">
        <f t="shared" si="31"/>
        <v>PLATINASTA</v>
      </c>
      <c r="G956" s="102">
        <v>80</v>
      </c>
      <c r="H956" s="110" t="str">
        <f t="shared" si="32"/>
        <v>PLATINASTA PLUS</v>
      </c>
      <c r="I956" s="55"/>
    </row>
    <row r="957" spans="1:9" ht="30" customHeight="1" thickBot="1" x14ac:dyDescent="0.4">
      <c r="A957" s="69" t="s">
        <v>1415</v>
      </c>
      <c r="B957" s="41" t="s">
        <v>11</v>
      </c>
      <c r="C957" s="40">
        <v>2880</v>
      </c>
      <c r="D957" s="107">
        <v>2880</v>
      </c>
      <c r="E957" s="48">
        <v>24</v>
      </c>
      <c r="F957" s="123" t="str">
        <f t="shared" si="31"/>
        <v>PLATINASTA</v>
      </c>
      <c r="G957" s="102" t="s">
        <v>2166</v>
      </c>
      <c r="H957" s="110" t="str">
        <f t="shared" si="32"/>
        <v xml:space="preserve"> </v>
      </c>
      <c r="I957" s="55"/>
    </row>
    <row r="958" spans="1:9" ht="30" customHeight="1" thickBot="1" x14ac:dyDescent="0.4">
      <c r="A958" s="69" t="s">
        <v>675</v>
      </c>
      <c r="B958" s="41" t="s">
        <v>9</v>
      </c>
      <c r="C958" s="40">
        <v>22560</v>
      </c>
      <c r="D958" s="50">
        <v>12000</v>
      </c>
      <c r="E958" s="48">
        <v>190</v>
      </c>
      <c r="F958" s="123" t="str">
        <f t="shared" si="31"/>
        <v>DIJAMANTSKA</v>
      </c>
      <c r="G958" s="102" t="s">
        <v>2166</v>
      </c>
      <c r="H958" s="110" t="str">
        <f t="shared" si="32"/>
        <v xml:space="preserve"> </v>
      </c>
      <c r="I958" s="55"/>
    </row>
    <row r="959" spans="1:9" ht="30" customHeight="1" thickBot="1" x14ac:dyDescent="0.4">
      <c r="A959" s="69" t="s">
        <v>1416</v>
      </c>
      <c r="B959" s="41" t="s">
        <v>32</v>
      </c>
      <c r="C959" s="40">
        <v>2000</v>
      </c>
      <c r="D959" s="1">
        <v>2000</v>
      </c>
      <c r="E959" s="48">
        <v>30</v>
      </c>
      <c r="F959" s="123" t="str">
        <f t="shared" si="31"/>
        <v>DIJAMANTSKA</v>
      </c>
      <c r="G959" s="102" t="s">
        <v>2166</v>
      </c>
      <c r="H959" s="110" t="str">
        <f t="shared" si="32"/>
        <v xml:space="preserve"> </v>
      </c>
      <c r="I959" s="55"/>
    </row>
    <row r="960" spans="1:9" ht="30" customHeight="1" thickBot="1" x14ac:dyDescent="0.4">
      <c r="A960" s="69" t="s">
        <v>1417</v>
      </c>
      <c r="B960" s="41" t="s">
        <v>95</v>
      </c>
      <c r="C960" s="40">
        <v>10000</v>
      </c>
      <c r="D960" s="1">
        <v>10000</v>
      </c>
      <c r="E960" s="48">
        <v>287</v>
      </c>
      <c r="F960" s="123" t="str">
        <f t="shared" si="31"/>
        <v>DIJAMANTSKA</v>
      </c>
      <c r="G960" s="102" t="s">
        <v>2166</v>
      </c>
      <c r="H960" s="110" t="str">
        <f t="shared" si="32"/>
        <v xml:space="preserve"> </v>
      </c>
      <c r="I960" s="55"/>
    </row>
    <row r="961" spans="1:9" ht="30" customHeight="1" thickBot="1" x14ac:dyDescent="0.4">
      <c r="A961" s="69" t="s">
        <v>1418</v>
      </c>
      <c r="B961" s="41" t="s">
        <v>6</v>
      </c>
      <c r="C961" s="40">
        <v>16000</v>
      </c>
      <c r="D961" s="1">
        <v>16000</v>
      </c>
      <c r="E961" s="48">
        <v>126</v>
      </c>
      <c r="F961" s="123" t="str">
        <f t="shared" si="31"/>
        <v>PLATINASTA</v>
      </c>
      <c r="G961" s="102" t="s">
        <v>2166</v>
      </c>
      <c r="H961" s="110" t="str">
        <f t="shared" si="32"/>
        <v xml:space="preserve"> </v>
      </c>
      <c r="I961" s="55"/>
    </row>
    <row r="962" spans="1:9" ht="30" customHeight="1" thickBot="1" x14ac:dyDescent="0.4">
      <c r="A962" s="69" t="s">
        <v>1419</v>
      </c>
      <c r="B962" s="41" t="s">
        <v>44</v>
      </c>
      <c r="C962" s="40">
        <v>5000</v>
      </c>
      <c r="D962" s="1">
        <v>5000</v>
      </c>
      <c r="E962" s="48">
        <v>30</v>
      </c>
      <c r="F962" s="123" t="str">
        <f t="shared" si="31"/>
        <v>PLATINASTA</v>
      </c>
      <c r="G962" s="102" t="s">
        <v>2166</v>
      </c>
      <c r="H962" s="110" t="str">
        <f t="shared" si="32"/>
        <v xml:space="preserve"> </v>
      </c>
      <c r="I962" s="55"/>
    </row>
    <row r="963" spans="1:9" ht="30" customHeight="1" thickBot="1" x14ac:dyDescent="0.4">
      <c r="A963" s="69" t="s">
        <v>1420</v>
      </c>
      <c r="B963" s="41" t="s">
        <v>449</v>
      </c>
      <c r="C963" s="40">
        <v>500</v>
      </c>
      <c r="D963" s="107">
        <v>500</v>
      </c>
      <c r="E963" s="48">
        <v>10</v>
      </c>
      <c r="F963" s="123" t="str">
        <f t="shared" si="31"/>
        <v>DIJAMANTSKA</v>
      </c>
      <c r="G963" s="102" t="s">
        <v>2166</v>
      </c>
      <c r="H963" s="110" t="str">
        <f t="shared" si="32"/>
        <v xml:space="preserve"> </v>
      </c>
      <c r="I963" s="55"/>
    </row>
    <row r="964" spans="1:9" ht="30" customHeight="1" thickBot="1" x14ac:dyDescent="0.4">
      <c r="A964" s="69" t="s">
        <v>450</v>
      </c>
      <c r="B964" s="41" t="s">
        <v>105</v>
      </c>
      <c r="C964" s="40">
        <v>5000</v>
      </c>
      <c r="D964" s="50">
        <v>2000</v>
      </c>
      <c r="E964" s="48">
        <v>35</v>
      </c>
      <c r="F964" s="123" t="str">
        <f t="shared" si="31"/>
        <v>DIJAMANTSKA</v>
      </c>
      <c r="G964" s="102" t="s">
        <v>2166</v>
      </c>
      <c r="H964" s="110" t="str">
        <f t="shared" si="32"/>
        <v xml:space="preserve"> </v>
      </c>
      <c r="I964" s="55"/>
    </row>
    <row r="965" spans="1:9" ht="30" customHeight="1" thickBot="1" x14ac:dyDescent="0.4">
      <c r="A965" s="69" t="s">
        <v>1421</v>
      </c>
      <c r="B965" s="41" t="s">
        <v>70</v>
      </c>
      <c r="C965" s="40">
        <v>5000.3</v>
      </c>
      <c r="D965" s="1">
        <v>5000.3</v>
      </c>
      <c r="E965" s="48">
        <v>80</v>
      </c>
      <c r="F965" s="123" t="str">
        <f t="shared" si="31"/>
        <v>DIJAMANTSKA</v>
      </c>
      <c r="G965" s="102" t="s">
        <v>2166</v>
      </c>
      <c r="H965" s="110" t="str">
        <f t="shared" si="32"/>
        <v xml:space="preserve"> </v>
      </c>
      <c r="I965" s="55"/>
    </row>
    <row r="966" spans="1:9" ht="30" customHeight="1" thickBot="1" x14ac:dyDescent="0.4">
      <c r="A966" s="69" t="s">
        <v>1422</v>
      </c>
      <c r="B966" s="41" t="s">
        <v>6</v>
      </c>
      <c r="C966" s="40">
        <v>3300</v>
      </c>
      <c r="D966" s="1">
        <v>3300</v>
      </c>
      <c r="E966" s="48">
        <v>90</v>
      </c>
      <c r="F966" s="123" t="str">
        <f t="shared" si="31"/>
        <v>DIJAMANTSKA</v>
      </c>
      <c r="G966" s="102" t="s">
        <v>2166</v>
      </c>
      <c r="H966" s="110" t="str">
        <f t="shared" si="32"/>
        <v xml:space="preserve"> </v>
      </c>
      <c r="I966" s="55"/>
    </row>
    <row r="967" spans="1:9" ht="30" customHeight="1" thickBot="1" x14ac:dyDescent="0.4">
      <c r="A967" s="69" t="s">
        <v>1424</v>
      </c>
      <c r="B967" s="41" t="s">
        <v>963</v>
      </c>
      <c r="C967" s="40">
        <v>5000</v>
      </c>
      <c r="D967" s="107">
        <v>5000</v>
      </c>
      <c r="E967" s="48">
        <v>118</v>
      </c>
      <c r="F967" s="123" t="str">
        <f t="shared" si="31"/>
        <v>DIJAMANTSKA</v>
      </c>
      <c r="G967" s="102" t="s">
        <v>2166</v>
      </c>
      <c r="H967" s="110" t="str">
        <f t="shared" si="32"/>
        <v xml:space="preserve"> </v>
      </c>
      <c r="I967" s="55"/>
    </row>
    <row r="968" spans="1:9" ht="30" customHeight="1" thickBot="1" x14ac:dyDescent="0.4">
      <c r="A968" s="69" t="s">
        <v>713</v>
      </c>
      <c r="B968" s="41" t="s">
        <v>6</v>
      </c>
      <c r="C968" s="40">
        <v>5000</v>
      </c>
      <c r="D968" s="107">
        <v>5000</v>
      </c>
      <c r="E968" s="48">
        <v>105</v>
      </c>
      <c r="F968" s="123" t="str">
        <f t="shared" si="31"/>
        <v>DIJAMANTSKA</v>
      </c>
      <c r="G968" s="102" t="s">
        <v>2166</v>
      </c>
      <c r="H968" s="110" t="str">
        <f t="shared" si="32"/>
        <v xml:space="preserve"> </v>
      </c>
      <c r="I968" s="55"/>
    </row>
    <row r="969" spans="1:9" ht="30" customHeight="1" thickBot="1" x14ac:dyDescent="0.4">
      <c r="A969" s="69" t="s">
        <v>1425</v>
      </c>
      <c r="B969" s="41" t="s">
        <v>964</v>
      </c>
      <c r="C969" s="40">
        <v>10000</v>
      </c>
      <c r="D969" s="107">
        <v>10000</v>
      </c>
      <c r="E969" s="48">
        <v>50</v>
      </c>
      <c r="F969" s="123" t="str">
        <f t="shared" si="31"/>
        <v>PLATINASTA</v>
      </c>
      <c r="G969" s="102" t="s">
        <v>2166</v>
      </c>
      <c r="H969" s="110" t="str">
        <f t="shared" si="32"/>
        <v xml:space="preserve"> </v>
      </c>
      <c r="I969" s="55"/>
    </row>
    <row r="970" spans="1:9" ht="30" customHeight="1" thickBot="1" x14ac:dyDescent="0.4">
      <c r="A970" s="69" t="s">
        <v>1426</v>
      </c>
      <c r="B970" s="41" t="s">
        <v>44</v>
      </c>
      <c r="C970" s="40">
        <v>12000</v>
      </c>
      <c r="D970" s="107">
        <v>10000</v>
      </c>
      <c r="E970" s="91">
        <v>120</v>
      </c>
      <c r="F970" s="123" t="str">
        <f t="shared" si="31"/>
        <v>DIJAMANTSKA</v>
      </c>
      <c r="G970" s="101">
        <v>98</v>
      </c>
      <c r="H970" s="110" t="str">
        <f t="shared" si="32"/>
        <v>PLATINASTA</v>
      </c>
      <c r="I970" s="55"/>
    </row>
    <row r="971" spans="1:9" ht="30" customHeight="1" thickBot="1" x14ac:dyDescent="0.4">
      <c r="A971" s="69" t="s">
        <v>653</v>
      </c>
      <c r="B971" s="41" t="s">
        <v>29</v>
      </c>
      <c r="C971" s="40">
        <v>5000</v>
      </c>
      <c r="D971" s="1">
        <v>5000</v>
      </c>
      <c r="E971" s="48" t="s">
        <v>1584</v>
      </c>
      <c r="F971" s="123" t="str">
        <f t="shared" si="31"/>
        <v xml:space="preserve"> </v>
      </c>
      <c r="G971" s="102" t="s">
        <v>2166</v>
      </c>
      <c r="H971" s="110" t="str">
        <f t="shared" si="32"/>
        <v xml:space="preserve"> </v>
      </c>
      <c r="I971" s="55"/>
    </row>
    <row r="972" spans="1:9" ht="30" customHeight="1" thickBot="1" x14ac:dyDescent="0.4">
      <c r="A972" s="69" t="s">
        <v>117</v>
      </c>
      <c r="B972" s="41" t="s">
        <v>6</v>
      </c>
      <c r="C972" s="40">
        <v>23640</v>
      </c>
      <c r="D972" s="107">
        <v>20000</v>
      </c>
      <c r="E972" s="91">
        <v>197</v>
      </c>
      <c r="F972" s="123" t="str">
        <f t="shared" si="31"/>
        <v>DIJAMANTSKA</v>
      </c>
      <c r="G972" s="101">
        <v>197</v>
      </c>
      <c r="H972" s="110" t="str">
        <f t="shared" si="32"/>
        <v>PLATINASTA</v>
      </c>
      <c r="I972" s="55"/>
    </row>
    <row r="973" spans="1:9" ht="30" customHeight="1" thickBot="1" x14ac:dyDescent="0.4">
      <c r="A973" s="69" t="s">
        <v>1427</v>
      </c>
      <c r="B973" s="41" t="s">
        <v>1129</v>
      </c>
      <c r="C973" s="40">
        <v>5000</v>
      </c>
      <c r="D973" s="1">
        <v>5000</v>
      </c>
      <c r="E973" s="48">
        <v>54</v>
      </c>
      <c r="F973" s="123" t="str">
        <f t="shared" si="31"/>
        <v>DIJAMANTSKA</v>
      </c>
      <c r="G973" s="102" t="s">
        <v>2166</v>
      </c>
      <c r="H973" s="110" t="str">
        <f t="shared" si="32"/>
        <v xml:space="preserve"> </v>
      </c>
      <c r="I973" s="55"/>
    </row>
    <row r="974" spans="1:9" ht="63.75" customHeight="1" thickBot="1" x14ac:dyDescent="0.4">
      <c r="A974" s="69" t="s">
        <v>202</v>
      </c>
      <c r="B974" s="41" t="s">
        <v>203</v>
      </c>
      <c r="C974" s="40">
        <v>34800</v>
      </c>
      <c r="D974" s="50">
        <v>9600</v>
      </c>
      <c r="E974" s="48">
        <v>80</v>
      </c>
      <c r="F974" s="123" t="str">
        <f t="shared" si="31"/>
        <v>PLATINASTA</v>
      </c>
      <c r="G974" s="102">
        <v>80</v>
      </c>
      <c r="H974" s="110" t="str">
        <f t="shared" si="32"/>
        <v>PLATINASTA PLUS</v>
      </c>
      <c r="I974" s="55"/>
    </row>
    <row r="975" spans="1:9" ht="30" customHeight="1" thickBot="1" x14ac:dyDescent="0.4">
      <c r="A975" s="69" t="s">
        <v>1428</v>
      </c>
      <c r="B975" s="41" t="s">
        <v>529</v>
      </c>
      <c r="C975" s="40">
        <v>2000</v>
      </c>
      <c r="D975" s="1">
        <v>2000</v>
      </c>
      <c r="E975" s="48">
        <v>40</v>
      </c>
      <c r="F975" s="123" t="str">
        <f t="shared" si="31"/>
        <v>DIJAMANTSKA</v>
      </c>
      <c r="G975" s="102" t="s">
        <v>2166</v>
      </c>
      <c r="H975" s="110" t="str">
        <f t="shared" si="32"/>
        <v xml:space="preserve"> </v>
      </c>
      <c r="I975" s="55"/>
    </row>
    <row r="976" spans="1:9" ht="30" customHeight="1" thickBot="1" x14ac:dyDescent="0.4">
      <c r="A976" s="69" t="s">
        <v>1431</v>
      </c>
      <c r="B976" s="41" t="s">
        <v>963</v>
      </c>
      <c r="C976" s="40">
        <v>5500</v>
      </c>
      <c r="D976" s="107">
        <v>5500</v>
      </c>
      <c r="E976" s="91">
        <v>45</v>
      </c>
      <c r="F976" s="123" t="str">
        <f t="shared" si="31"/>
        <v>PLATINASTA</v>
      </c>
      <c r="G976" s="101">
        <v>45</v>
      </c>
      <c r="H976" s="110" t="str">
        <f t="shared" si="32"/>
        <v>PLATINASTA</v>
      </c>
      <c r="I976" s="55"/>
    </row>
    <row r="977" spans="1:9" ht="30" customHeight="1" thickBot="1" x14ac:dyDescent="0.4">
      <c r="A977" s="69" t="s">
        <v>1432</v>
      </c>
      <c r="B977" s="41" t="s">
        <v>72</v>
      </c>
      <c r="C977" s="40">
        <v>8000</v>
      </c>
      <c r="D977" s="107">
        <v>8000</v>
      </c>
      <c r="E977" s="91">
        <v>65</v>
      </c>
      <c r="F977" s="123" t="str">
        <f t="shared" si="31"/>
        <v>PLATINASTA</v>
      </c>
      <c r="G977" s="91">
        <v>65</v>
      </c>
      <c r="H977" s="110" t="str">
        <f t="shared" si="32"/>
        <v>PLATINASTA</v>
      </c>
      <c r="I977" s="55"/>
    </row>
    <row r="978" spans="1:9" ht="30" customHeight="1" thickBot="1" x14ac:dyDescent="0.4">
      <c r="A978" s="69" t="s">
        <v>1433</v>
      </c>
      <c r="B978" s="41" t="s">
        <v>44</v>
      </c>
      <c r="C978" s="40">
        <v>4800</v>
      </c>
      <c r="D978" s="1">
        <v>4800</v>
      </c>
      <c r="E978" s="48">
        <v>40</v>
      </c>
      <c r="F978" s="123" t="str">
        <f t="shared" si="31"/>
        <v>PLATINASTA</v>
      </c>
      <c r="G978" s="102" t="s">
        <v>2166</v>
      </c>
      <c r="H978" s="110" t="str">
        <f t="shared" si="32"/>
        <v xml:space="preserve"> </v>
      </c>
      <c r="I978" s="55"/>
    </row>
    <row r="979" spans="1:9" ht="30" customHeight="1" thickBot="1" x14ac:dyDescent="0.4">
      <c r="A979" s="69" t="s">
        <v>1434</v>
      </c>
      <c r="B979" s="41" t="s">
        <v>1435</v>
      </c>
      <c r="C979" s="40">
        <v>3000</v>
      </c>
      <c r="D979" s="1">
        <v>3000</v>
      </c>
      <c r="E979" s="48" t="s">
        <v>1584</v>
      </c>
      <c r="F979" s="123" t="str">
        <f t="shared" si="31"/>
        <v xml:space="preserve"> </v>
      </c>
      <c r="G979" s="102" t="s">
        <v>2166</v>
      </c>
      <c r="H979" s="110" t="str">
        <f t="shared" si="32"/>
        <v xml:space="preserve"> </v>
      </c>
      <c r="I979" s="55"/>
    </row>
    <row r="980" spans="1:9" ht="44.25" customHeight="1" thickBot="1" x14ac:dyDescent="0.4">
      <c r="A980" s="69" t="s">
        <v>1225</v>
      </c>
      <c r="B980" s="41" t="s">
        <v>19</v>
      </c>
      <c r="C980" s="40">
        <v>22100</v>
      </c>
      <c r="D980" s="12">
        <v>6000</v>
      </c>
      <c r="E980" s="91">
        <v>173</v>
      </c>
      <c r="F980" s="123" t="str">
        <f t="shared" si="31"/>
        <v>DIJAMANTSKA</v>
      </c>
      <c r="G980" s="101">
        <v>173</v>
      </c>
      <c r="H980" s="110" t="str">
        <f t="shared" si="32"/>
        <v>PLATINASTA</v>
      </c>
      <c r="I980" s="55"/>
    </row>
    <row r="981" spans="1:9" ht="30" customHeight="1" thickBot="1" x14ac:dyDescent="0.4">
      <c r="A981" s="69" t="s">
        <v>447</v>
      </c>
      <c r="B981" s="41" t="s">
        <v>1135</v>
      </c>
      <c r="C981" s="40">
        <v>3100</v>
      </c>
      <c r="D981" s="1">
        <v>3100</v>
      </c>
      <c r="E981" s="48">
        <v>30</v>
      </c>
      <c r="F981" s="123" t="str">
        <f t="shared" si="31"/>
        <v>DIJAMANTSKA</v>
      </c>
      <c r="G981" s="102" t="s">
        <v>2166</v>
      </c>
      <c r="H981" s="110" t="str">
        <f t="shared" si="32"/>
        <v xml:space="preserve"> </v>
      </c>
      <c r="I981" s="55"/>
    </row>
    <row r="982" spans="1:9" ht="30" customHeight="1" thickBot="1" x14ac:dyDescent="0.4">
      <c r="A982" s="69" t="s">
        <v>1438</v>
      </c>
      <c r="B982" s="41" t="s">
        <v>12</v>
      </c>
      <c r="C982" s="40">
        <v>7200</v>
      </c>
      <c r="D982" s="1">
        <v>7200</v>
      </c>
      <c r="E982" s="91">
        <v>60</v>
      </c>
      <c r="F982" s="123" t="str">
        <f t="shared" si="31"/>
        <v>PLATINASTA</v>
      </c>
      <c r="G982" s="101">
        <v>60</v>
      </c>
      <c r="H982" s="110" t="str">
        <f t="shared" si="32"/>
        <v>PLATINASTA</v>
      </c>
      <c r="I982" s="55"/>
    </row>
    <row r="983" spans="1:9" ht="30" customHeight="1" thickBot="1" x14ac:dyDescent="0.4">
      <c r="A983" s="69" t="s">
        <v>1439</v>
      </c>
      <c r="B983" s="41" t="s">
        <v>97</v>
      </c>
      <c r="C983" s="40">
        <v>8300</v>
      </c>
      <c r="D983" s="1">
        <v>5000</v>
      </c>
      <c r="E983" s="91">
        <v>69</v>
      </c>
      <c r="F983" s="123" t="str">
        <f t="shared" si="31"/>
        <v>DIJAMANTSKA</v>
      </c>
      <c r="G983" s="101">
        <v>69</v>
      </c>
      <c r="H983" s="110" t="str">
        <f t="shared" si="32"/>
        <v>PLATINASTA</v>
      </c>
      <c r="I983" s="55"/>
    </row>
    <row r="984" spans="1:9" ht="30" customHeight="1" thickBot="1" x14ac:dyDescent="0.4">
      <c r="A984" s="69" t="s">
        <v>1440</v>
      </c>
      <c r="B984" s="41" t="s">
        <v>1441</v>
      </c>
      <c r="C984" s="40">
        <v>1000</v>
      </c>
      <c r="D984" s="107">
        <v>1000</v>
      </c>
      <c r="E984" s="48">
        <v>40</v>
      </c>
      <c r="F984" s="123" t="str">
        <f t="shared" si="31"/>
        <v>DIJAMANTSKA</v>
      </c>
      <c r="G984" s="102" t="s">
        <v>2166</v>
      </c>
      <c r="H984" s="110" t="str">
        <f t="shared" si="32"/>
        <v xml:space="preserve"> </v>
      </c>
      <c r="I984" s="55"/>
    </row>
    <row r="985" spans="1:9" ht="30" customHeight="1" thickBot="1" x14ac:dyDescent="0.4">
      <c r="A985" s="69" t="s">
        <v>650</v>
      </c>
      <c r="B985" s="41" t="s">
        <v>320</v>
      </c>
      <c r="C985" s="40">
        <v>22000</v>
      </c>
      <c r="D985" s="50">
        <v>10000</v>
      </c>
      <c r="E985" s="91">
        <v>60</v>
      </c>
      <c r="F985" s="123" t="str">
        <f t="shared" si="31"/>
        <v>PLATINASTA</v>
      </c>
      <c r="G985" s="101">
        <v>60</v>
      </c>
      <c r="H985" s="110" t="str">
        <f t="shared" si="32"/>
        <v>PLATINASTA PLUS</v>
      </c>
      <c r="I985" s="55"/>
    </row>
    <row r="986" spans="1:9" ht="30" customHeight="1" thickBot="1" x14ac:dyDescent="0.4">
      <c r="A986" s="69" t="s">
        <v>1028</v>
      </c>
      <c r="B986" s="36" t="s">
        <v>1029</v>
      </c>
      <c r="C986" s="40">
        <v>1500</v>
      </c>
      <c r="D986" s="12">
        <v>500</v>
      </c>
      <c r="E986" s="48" t="s">
        <v>1584</v>
      </c>
      <c r="F986" s="123" t="str">
        <f t="shared" si="31"/>
        <v xml:space="preserve"> </v>
      </c>
      <c r="G986" s="102" t="s">
        <v>2166</v>
      </c>
      <c r="H986" s="110" t="str">
        <f t="shared" si="32"/>
        <v xml:space="preserve"> </v>
      </c>
      <c r="I986" s="55"/>
    </row>
    <row r="987" spans="1:9" ht="30" customHeight="1" thickBot="1" x14ac:dyDescent="0.4">
      <c r="A987" s="69" t="s">
        <v>1442</v>
      </c>
      <c r="B987" s="41" t="s">
        <v>26</v>
      </c>
      <c r="C987" s="40">
        <v>19500</v>
      </c>
      <c r="D987" s="1">
        <v>12000</v>
      </c>
      <c r="E987" s="91">
        <v>121</v>
      </c>
      <c r="F987" s="123" t="str">
        <f t="shared" si="31"/>
        <v>DIJAMANTSKA</v>
      </c>
      <c r="G987" s="101">
        <v>160</v>
      </c>
      <c r="H987" s="110" t="str">
        <f t="shared" si="32"/>
        <v>PLATINASTA</v>
      </c>
      <c r="I987" s="55"/>
    </row>
    <row r="988" spans="1:9" ht="30" customHeight="1" thickBot="1" x14ac:dyDescent="0.4">
      <c r="A988" s="69" t="s">
        <v>423</v>
      </c>
      <c r="B988" s="41" t="s">
        <v>1443</v>
      </c>
      <c r="C988" s="40">
        <v>23000</v>
      </c>
      <c r="D988" s="1">
        <v>23000</v>
      </c>
      <c r="E988" s="48" t="s">
        <v>1558</v>
      </c>
      <c r="F988" s="123" t="str">
        <f t="shared" si="31"/>
        <v xml:space="preserve"> </v>
      </c>
      <c r="G988" s="102" t="s">
        <v>2166</v>
      </c>
      <c r="H988" s="110" t="str">
        <f t="shared" si="32"/>
        <v xml:space="preserve"> </v>
      </c>
      <c r="I988" s="55"/>
    </row>
    <row r="989" spans="1:9" ht="30" customHeight="1" thickBot="1" x14ac:dyDescent="0.4">
      <c r="A989" s="69" t="s">
        <v>1444</v>
      </c>
      <c r="B989" s="41" t="s">
        <v>172</v>
      </c>
      <c r="C989" s="40">
        <v>1500</v>
      </c>
      <c r="D989" s="1">
        <v>1500</v>
      </c>
      <c r="E989" s="48">
        <v>69</v>
      </c>
      <c r="F989" s="123" t="str">
        <f t="shared" si="31"/>
        <v>DIJAMANTSKA</v>
      </c>
      <c r="G989" s="102" t="s">
        <v>2166</v>
      </c>
      <c r="H989" s="110" t="str">
        <f t="shared" si="32"/>
        <v xml:space="preserve"> </v>
      </c>
      <c r="I989" s="55"/>
    </row>
    <row r="990" spans="1:9" ht="30" customHeight="1" thickBot="1" x14ac:dyDescent="0.4">
      <c r="A990" s="69" t="s">
        <v>1445</v>
      </c>
      <c r="B990" s="41" t="s">
        <v>199</v>
      </c>
      <c r="C990" s="40">
        <v>7000</v>
      </c>
      <c r="D990" s="1">
        <v>7000</v>
      </c>
      <c r="E990" s="48">
        <v>60</v>
      </c>
      <c r="F990" s="123" t="str">
        <f t="shared" si="31"/>
        <v>DIJAMANTSKA</v>
      </c>
      <c r="G990" s="102" t="s">
        <v>2166</v>
      </c>
      <c r="H990" s="110" t="str">
        <f t="shared" si="32"/>
        <v xml:space="preserve"> </v>
      </c>
      <c r="I990" s="55"/>
    </row>
    <row r="991" spans="1:9" ht="30" customHeight="1" thickBot="1" x14ac:dyDescent="0.4">
      <c r="A991" s="69" t="s">
        <v>1446</v>
      </c>
      <c r="B991" s="41" t="s">
        <v>717</v>
      </c>
      <c r="C991" s="40">
        <v>3700</v>
      </c>
      <c r="D991" s="107">
        <v>3700</v>
      </c>
      <c r="E991" s="48" t="s">
        <v>1584</v>
      </c>
      <c r="F991" s="123" t="str">
        <f t="shared" si="31"/>
        <v xml:space="preserve"> </v>
      </c>
      <c r="G991" s="102" t="s">
        <v>2166</v>
      </c>
      <c r="H991" s="110" t="str">
        <f t="shared" si="32"/>
        <v xml:space="preserve"> </v>
      </c>
      <c r="I991" s="55"/>
    </row>
    <row r="992" spans="1:9" ht="30" customHeight="1" thickBot="1" x14ac:dyDescent="0.4">
      <c r="A992" s="69" t="s">
        <v>1447</v>
      </c>
      <c r="B992" s="41" t="s">
        <v>1135</v>
      </c>
      <c r="C992" s="40">
        <v>2000</v>
      </c>
      <c r="D992" s="1">
        <v>2000</v>
      </c>
      <c r="E992" s="48">
        <v>30</v>
      </c>
      <c r="F992" s="123" t="str">
        <f t="shared" si="31"/>
        <v>DIJAMANTSKA</v>
      </c>
      <c r="G992" s="102" t="s">
        <v>2166</v>
      </c>
      <c r="H992" s="110" t="str">
        <f t="shared" si="32"/>
        <v xml:space="preserve"> </v>
      </c>
      <c r="I992" s="55"/>
    </row>
    <row r="993" spans="1:9" ht="30" customHeight="1" thickBot="1" x14ac:dyDescent="0.4">
      <c r="A993" s="69" t="s">
        <v>1448</v>
      </c>
      <c r="B993" s="41" t="s">
        <v>222</v>
      </c>
      <c r="C993" s="40">
        <v>5000</v>
      </c>
      <c r="D993" s="1">
        <v>5000</v>
      </c>
      <c r="E993" s="48">
        <v>50</v>
      </c>
      <c r="F993" s="123" t="str">
        <f t="shared" si="31"/>
        <v>DIJAMANTSKA</v>
      </c>
      <c r="G993" s="102" t="s">
        <v>2166</v>
      </c>
      <c r="H993" s="110" t="str">
        <f t="shared" si="32"/>
        <v xml:space="preserve"> </v>
      </c>
      <c r="I993" s="55"/>
    </row>
    <row r="994" spans="1:9" ht="30" customHeight="1" thickBot="1" x14ac:dyDescent="0.4">
      <c r="A994" s="69" t="s">
        <v>1449</v>
      </c>
      <c r="B994" s="41" t="s">
        <v>222</v>
      </c>
      <c r="C994" s="40">
        <v>5000</v>
      </c>
      <c r="D994" s="107">
        <v>5000</v>
      </c>
      <c r="E994" s="91">
        <v>40</v>
      </c>
      <c r="F994" s="123" t="str">
        <f t="shared" si="31"/>
        <v>PLATINASTA</v>
      </c>
      <c r="G994" s="101">
        <v>40</v>
      </c>
      <c r="H994" s="110" t="str">
        <f t="shared" si="32"/>
        <v>PLATINASTA</v>
      </c>
      <c r="I994" s="55"/>
    </row>
    <row r="995" spans="1:9" ht="30" customHeight="1" thickBot="1" x14ac:dyDescent="0.4">
      <c r="A995" s="69" t="s">
        <v>1450</v>
      </c>
      <c r="B995" s="41" t="s">
        <v>1451</v>
      </c>
      <c r="C995" s="40">
        <v>2000</v>
      </c>
      <c r="D995" s="107">
        <v>2000</v>
      </c>
      <c r="E995" s="48" t="s">
        <v>1584</v>
      </c>
      <c r="F995" s="123" t="str">
        <f t="shared" si="31"/>
        <v xml:space="preserve"> </v>
      </c>
      <c r="G995" s="102" t="s">
        <v>2166</v>
      </c>
      <c r="H995" s="110" t="str">
        <f t="shared" si="32"/>
        <v xml:space="preserve"> </v>
      </c>
      <c r="I995" s="55"/>
    </row>
    <row r="996" spans="1:9" ht="30" customHeight="1" thickBot="1" x14ac:dyDescent="0.4">
      <c r="A996" s="69" t="s">
        <v>1452</v>
      </c>
      <c r="B996" s="41" t="s">
        <v>1453</v>
      </c>
      <c r="C996" s="40">
        <v>5000</v>
      </c>
      <c r="D996" s="107">
        <v>5000</v>
      </c>
      <c r="E996" s="91">
        <v>9</v>
      </c>
      <c r="F996" s="123" t="str">
        <f t="shared" si="31"/>
        <v>PLATINASTA</v>
      </c>
      <c r="G996" s="91">
        <v>9</v>
      </c>
      <c r="H996" s="110" t="str">
        <f t="shared" si="32"/>
        <v>PLATINASTA</v>
      </c>
      <c r="I996" s="55"/>
    </row>
    <row r="997" spans="1:9" ht="30" customHeight="1" thickBot="1" x14ac:dyDescent="0.4">
      <c r="A997" s="69" t="s">
        <v>1454</v>
      </c>
      <c r="B997" s="41" t="s">
        <v>320</v>
      </c>
      <c r="C997" s="40">
        <v>2400</v>
      </c>
      <c r="D997" s="107">
        <v>2400</v>
      </c>
      <c r="E997" s="48">
        <v>46</v>
      </c>
      <c r="F997" s="123" t="str">
        <f t="shared" si="31"/>
        <v>DIJAMANTSKA</v>
      </c>
      <c r="G997" s="102" t="s">
        <v>2166</v>
      </c>
      <c r="H997" s="110" t="str">
        <f t="shared" si="32"/>
        <v xml:space="preserve"> </v>
      </c>
      <c r="I997" s="55"/>
    </row>
    <row r="998" spans="1:9" ht="30" customHeight="1" thickBot="1" x14ac:dyDescent="0.4">
      <c r="A998" s="69" t="s">
        <v>1455</v>
      </c>
      <c r="B998" s="41" t="s">
        <v>1456</v>
      </c>
      <c r="C998" s="40">
        <v>5000</v>
      </c>
      <c r="D998" s="107">
        <v>5000</v>
      </c>
      <c r="E998" s="48">
        <v>80</v>
      </c>
      <c r="F998" s="123" t="str">
        <f t="shared" si="31"/>
        <v>DIJAMANTSKA</v>
      </c>
      <c r="G998" s="102" t="s">
        <v>2166</v>
      </c>
      <c r="H998" s="110" t="str">
        <f t="shared" si="32"/>
        <v xml:space="preserve"> </v>
      </c>
      <c r="I998" s="55"/>
    </row>
    <row r="999" spans="1:9" ht="30" customHeight="1" thickBot="1" x14ac:dyDescent="0.4">
      <c r="A999" s="69" t="s">
        <v>1457</v>
      </c>
      <c r="B999" s="41" t="s">
        <v>1441</v>
      </c>
      <c r="C999" s="40">
        <v>8300</v>
      </c>
      <c r="D999" s="107">
        <v>5800</v>
      </c>
      <c r="E999" s="48">
        <v>95</v>
      </c>
      <c r="F999" s="123" t="str">
        <f t="shared" si="31"/>
        <v>DIJAMANTSKA</v>
      </c>
      <c r="G999" s="102">
        <v>88</v>
      </c>
      <c r="H999" s="110" t="str">
        <f t="shared" si="32"/>
        <v>DIJAMANTSKA</v>
      </c>
      <c r="I999" s="55"/>
    </row>
    <row r="1000" spans="1:9" ht="30" customHeight="1" thickBot="1" x14ac:dyDescent="0.4">
      <c r="A1000" s="69" t="s">
        <v>1458</v>
      </c>
      <c r="B1000" s="41" t="s">
        <v>70</v>
      </c>
      <c r="C1000" s="40">
        <v>7200</v>
      </c>
      <c r="D1000" s="107">
        <v>3000</v>
      </c>
      <c r="E1000" s="91">
        <v>60</v>
      </c>
      <c r="F1000" s="123" t="str">
        <f t="shared" si="31"/>
        <v>DIJAMANTSKA</v>
      </c>
      <c r="G1000" s="101">
        <v>60</v>
      </c>
      <c r="H1000" s="110" t="str">
        <f t="shared" si="32"/>
        <v>PLATINASTA</v>
      </c>
      <c r="I1000" s="55"/>
    </row>
    <row r="1001" spans="1:9" ht="43.5" customHeight="1" thickBot="1" x14ac:dyDescent="0.4">
      <c r="A1001" s="69" t="s">
        <v>1459</v>
      </c>
      <c r="B1001" s="41" t="s">
        <v>35</v>
      </c>
      <c r="C1001" s="40">
        <v>4400</v>
      </c>
      <c r="D1001" s="107">
        <v>3000</v>
      </c>
      <c r="E1001" s="91">
        <v>41</v>
      </c>
      <c r="F1001" s="123" t="str">
        <f t="shared" si="31"/>
        <v>DIJAMANTSKA</v>
      </c>
      <c r="G1001" s="101">
        <v>31</v>
      </c>
      <c r="H1001" s="110" t="str">
        <f t="shared" si="32"/>
        <v>PLATINASTA</v>
      </c>
      <c r="I1001" s="55"/>
    </row>
    <row r="1002" spans="1:9" ht="30" customHeight="1" thickBot="1" x14ac:dyDescent="0.4">
      <c r="A1002" s="69" t="s">
        <v>1460</v>
      </c>
      <c r="B1002" s="41" t="s">
        <v>344</v>
      </c>
      <c r="C1002" s="40">
        <v>500</v>
      </c>
      <c r="D1002" s="107">
        <v>500</v>
      </c>
      <c r="E1002" s="48">
        <v>3</v>
      </c>
      <c r="F1002" s="123" t="str">
        <f t="shared" si="31"/>
        <v>PLATINASTA</v>
      </c>
      <c r="G1002" s="102" t="s">
        <v>2166</v>
      </c>
      <c r="H1002" s="110" t="str">
        <f t="shared" si="32"/>
        <v xml:space="preserve"> </v>
      </c>
      <c r="I1002" s="55"/>
    </row>
    <row r="1003" spans="1:9" ht="30" customHeight="1" thickBot="1" x14ac:dyDescent="0.4">
      <c r="A1003" s="69" t="s">
        <v>1461</v>
      </c>
      <c r="B1003" s="41" t="s">
        <v>32</v>
      </c>
      <c r="C1003" s="40">
        <v>12000</v>
      </c>
      <c r="D1003" s="107">
        <v>12000</v>
      </c>
      <c r="E1003" s="48">
        <v>125</v>
      </c>
      <c r="F1003" s="123" t="str">
        <f t="shared" si="31"/>
        <v>DIJAMANTSKA</v>
      </c>
      <c r="G1003" s="102" t="s">
        <v>2166</v>
      </c>
      <c r="H1003" s="110" t="str">
        <f t="shared" si="32"/>
        <v xml:space="preserve"> </v>
      </c>
      <c r="I1003" s="55"/>
    </row>
    <row r="1004" spans="1:9" ht="30" customHeight="1" thickBot="1" x14ac:dyDescent="0.4">
      <c r="A1004" s="69" t="s">
        <v>1462</v>
      </c>
      <c r="B1004" s="41" t="s">
        <v>1129</v>
      </c>
      <c r="C1004" s="40">
        <v>2000</v>
      </c>
      <c r="D1004" s="107">
        <v>2000</v>
      </c>
      <c r="E1004" s="48">
        <v>34</v>
      </c>
      <c r="F1004" s="123" t="str">
        <f t="shared" si="31"/>
        <v>DIJAMANTSKA</v>
      </c>
      <c r="G1004" s="102" t="s">
        <v>2166</v>
      </c>
      <c r="H1004" s="110" t="str">
        <f t="shared" si="32"/>
        <v xml:space="preserve"> </v>
      </c>
      <c r="I1004" s="55"/>
    </row>
    <row r="1005" spans="1:9" ht="49.15" customHeight="1" thickBot="1" x14ac:dyDescent="0.4">
      <c r="A1005" s="69" t="s">
        <v>1061</v>
      </c>
      <c r="B1005" s="41" t="s">
        <v>70</v>
      </c>
      <c r="C1005" s="40">
        <v>4320</v>
      </c>
      <c r="D1005" s="12">
        <v>1000</v>
      </c>
      <c r="E1005" s="48">
        <v>26</v>
      </c>
      <c r="F1005" s="123" t="str">
        <f t="shared" si="31"/>
        <v>DIJAMANTSKA</v>
      </c>
      <c r="G1005" s="102" t="s">
        <v>2166</v>
      </c>
      <c r="H1005" s="110" t="str">
        <f t="shared" si="32"/>
        <v xml:space="preserve"> </v>
      </c>
      <c r="I1005" s="55"/>
    </row>
    <row r="1006" spans="1:9" ht="30" customHeight="1" thickBot="1" x14ac:dyDescent="0.4">
      <c r="A1006" s="69" t="s">
        <v>1465</v>
      </c>
      <c r="B1006" s="41" t="s">
        <v>2</v>
      </c>
      <c r="C1006" s="40">
        <v>10000</v>
      </c>
      <c r="D1006" s="1">
        <v>10000</v>
      </c>
      <c r="E1006" s="48">
        <v>36</v>
      </c>
      <c r="F1006" s="123" t="str">
        <f t="shared" si="31"/>
        <v>PLATINASTA</v>
      </c>
      <c r="G1006" s="102" t="s">
        <v>2166</v>
      </c>
      <c r="H1006" s="110" t="str">
        <f t="shared" si="32"/>
        <v xml:space="preserve"> </v>
      </c>
      <c r="I1006" s="55"/>
    </row>
    <row r="1007" spans="1:9" ht="30" customHeight="1" thickBot="1" x14ac:dyDescent="0.4">
      <c r="A1007" s="69" t="s">
        <v>1466</v>
      </c>
      <c r="B1007" s="41" t="s">
        <v>358</v>
      </c>
      <c r="C1007" s="40">
        <v>8400</v>
      </c>
      <c r="D1007" s="107">
        <v>8400</v>
      </c>
      <c r="E1007" s="48">
        <v>90</v>
      </c>
      <c r="F1007" s="123" t="str">
        <f t="shared" si="31"/>
        <v>DIJAMANTSKA</v>
      </c>
      <c r="G1007" s="102" t="s">
        <v>2166</v>
      </c>
      <c r="H1007" s="110" t="str">
        <f t="shared" si="32"/>
        <v xml:space="preserve"> </v>
      </c>
      <c r="I1007" s="55"/>
    </row>
    <row r="1008" spans="1:9" ht="30" customHeight="1" thickBot="1" x14ac:dyDescent="0.4">
      <c r="A1008" s="69" t="s">
        <v>1467</v>
      </c>
      <c r="B1008" s="41" t="s">
        <v>280</v>
      </c>
      <c r="C1008" s="40">
        <v>3000</v>
      </c>
      <c r="D1008" s="1">
        <v>3000</v>
      </c>
      <c r="E1008" s="48">
        <v>35</v>
      </c>
      <c r="F1008" s="123" t="str">
        <f t="shared" si="31"/>
        <v>DIJAMANTSKA</v>
      </c>
      <c r="G1008" s="102" t="s">
        <v>2166</v>
      </c>
      <c r="H1008" s="110" t="str">
        <f t="shared" si="32"/>
        <v xml:space="preserve"> </v>
      </c>
      <c r="I1008" s="55"/>
    </row>
    <row r="1009" spans="1:9" ht="40.5" customHeight="1" thickBot="1" x14ac:dyDescent="0.4">
      <c r="A1009" s="69" t="s">
        <v>1470</v>
      </c>
      <c r="B1009" s="41" t="s">
        <v>21</v>
      </c>
      <c r="C1009" s="40">
        <v>4720</v>
      </c>
      <c r="D1009" s="1">
        <v>1000</v>
      </c>
      <c r="E1009" s="91">
        <v>31</v>
      </c>
      <c r="F1009" s="123" t="str">
        <f t="shared" si="31"/>
        <v>DIJAMANTSKA</v>
      </c>
      <c r="G1009" s="101">
        <v>31</v>
      </c>
      <c r="H1009" s="110" t="str">
        <f t="shared" si="32"/>
        <v>PLATINASTA</v>
      </c>
      <c r="I1009" s="55"/>
    </row>
    <row r="1010" spans="1:9" ht="30" customHeight="1" thickBot="1" x14ac:dyDescent="0.4">
      <c r="A1010" s="69" t="s">
        <v>1471</v>
      </c>
      <c r="B1010" s="41" t="s">
        <v>138</v>
      </c>
      <c r="C1010" s="40">
        <v>4000</v>
      </c>
      <c r="D1010" s="107">
        <v>4000</v>
      </c>
      <c r="E1010" s="48">
        <v>86</v>
      </c>
      <c r="F1010" s="123" t="str">
        <f t="shared" si="31"/>
        <v>DIJAMANTSKA</v>
      </c>
      <c r="G1010" s="102" t="s">
        <v>2166</v>
      </c>
      <c r="H1010" s="110" t="str">
        <f t="shared" si="32"/>
        <v xml:space="preserve"> </v>
      </c>
      <c r="I1010" s="55"/>
    </row>
    <row r="1011" spans="1:9" ht="30" customHeight="1" thickBot="1" x14ac:dyDescent="0.4">
      <c r="A1011" s="69" t="s">
        <v>547</v>
      </c>
      <c r="B1011" s="41" t="s">
        <v>287</v>
      </c>
      <c r="C1011" s="40">
        <v>7000</v>
      </c>
      <c r="D1011" s="50">
        <v>3000</v>
      </c>
      <c r="E1011" s="48">
        <v>30</v>
      </c>
      <c r="F1011" s="123" t="str">
        <f t="shared" si="31"/>
        <v>DIJAMANTSKA</v>
      </c>
      <c r="G1011" s="102" t="s">
        <v>2166</v>
      </c>
      <c r="H1011" s="110" t="str">
        <f t="shared" si="32"/>
        <v xml:space="preserve"> </v>
      </c>
      <c r="I1011" s="55"/>
    </row>
    <row r="1012" spans="1:9" ht="30" customHeight="1" thickBot="1" x14ac:dyDescent="0.4">
      <c r="A1012" s="69" t="s">
        <v>1473</v>
      </c>
      <c r="B1012" s="41" t="s">
        <v>32</v>
      </c>
      <c r="C1012" s="40">
        <v>12000</v>
      </c>
      <c r="D1012" s="107">
        <v>12000</v>
      </c>
      <c r="E1012" s="48">
        <v>100</v>
      </c>
      <c r="F1012" s="123" t="str">
        <f t="shared" ref="F1012:F1075" si="33">IFERROR(IF(D1012/E1012&gt;=120,"PLATINASTA","DIJAMANTSKA")," ")</f>
        <v>PLATINASTA</v>
      </c>
      <c r="G1012" s="102" t="s">
        <v>2166</v>
      </c>
      <c r="H1012" s="110" t="str">
        <f t="shared" ref="H1012:H1075" si="34">IFERROR(IF(OR((D1012-6000)/E1012&gt;=120,(C1012-6000)/G1012&gt;=120),"PLATINASTA PLUS",IF(AND((C1012/G1012&gt;=120),C1012&lt;(G1012*120+6000)),"PLATINASTA","DIJAMANTSKA"))," ")</f>
        <v xml:space="preserve"> </v>
      </c>
      <c r="I1012" s="55"/>
    </row>
    <row r="1013" spans="1:9" ht="30" customHeight="1" thickBot="1" x14ac:dyDescent="0.4">
      <c r="A1013" s="69" t="s">
        <v>1474</v>
      </c>
      <c r="B1013" s="41" t="s">
        <v>101</v>
      </c>
      <c r="C1013" s="40">
        <v>5000</v>
      </c>
      <c r="D1013" s="1">
        <v>5000</v>
      </c>
      <c r="E1013" s="48">
        <v>46</v>
      </c>
      <c r="F1013" s="123" t="str">
        <f t="shared" si="33"/>
        <v>DIJAMANTSKA</v>
      </c>
      <c r="G1013" s="102" t="s">
        <v>2166</v>
      </c>
      <c r="H1013" s="110" t="str">
        <f t="shared" si="34"/>
        <v xml:space="preserve"> </v>
      </c>
      <c r="I1013" s="55"/>
    </row>
    <row r="1014" spans="1:9" ht="30" customHeight="1" thickBot="1" x14ac:dyDescent="0.4">
      <c r="A1014" s="69" t="s">
        <v>1475</v>
      </c>
      <c r="B1014" s="41" t="s">
        <v>210</v>
      </c>
      <c r="C1014" s="40">
        <v>7000</v>
      </c>
      <c r="D1014" s="1">
        <v>7000</v>
      </c>
      <c r="E1014" s="48" t="s">
        <v>1563</v>
      </c>
      <c r="F1014" s="123" t="str">
        <f t="shared" si="33"/>
        <v xml:space="preserve"> </v>
      </c>
      <c r="G1014" s="102" t="s">
        <v>2166</v>
      </c>
      <c r="H1014" s="110" t="str">
        <f t="shared" si="34"/>
        <v xml:space="preserve"> </v>
      </c>
      <c r="I1014" s="55"/>
    </row>
    <row r="1015" spans="1:9" ht="30" customHeight="1" thickBot="1" x14ac:dyDescent="0.4">
      <c r="A1015" s="69" t="s">
        <v>1330</v>
      </c>
      <c r="B1015" s="41" t="s">
        <v>26</v>
      </c>
      <c r="C1015" s="40">
        <v>8400</v>
      </c>
      <c r="D1015" s="14">
        <v>4200</v>
      </c>
      <c r="E1015" s="48">
        <v>26</v>
      </c>
      <c r="F1015" s="123" t="str">
        <f t="shared" si="33"/>
        <v>PLATINASTA</v>
      </c>
      <c r="G1015" s="102" t="s">
        <v>2166</v>
      </c>
      <c r="H1015" s="110" t="str">
        <f t="shared" si="34"/>
        <v xml:space="preserve"> </v>
      </c>
      <c r="I1015" s="55"/>
    </row>
    <row r="1016" spans="1:9" ht="30" customHeight="1" thickBot="1" x14ac:dyDescent="0.4">
      <c r="A1016" s="69" t="s">
        <v>754</v>
      </c>
      <c r="B1016" s="41" t="s">
        <v>70</v>
      </c>
      <c r="C1016" s="40">
        <v>70000</v>
      </c>
      <c r="D1016" s="50">
        <v>10000</v>
      </c>
      <c r="E1016" s="48">
        <v>83</v>
      </c>
      <c r="F1016" s="123" t="str">
        <f t="shared" si="33"/>
        <v>PLATINASTA</v>
      </c>
      <c r="G1016" s="102" t="s">
        <v>2166</v>
      </c>
      <c r="H1016" s="110" t="str">
        <f t="shared" si="34"/>
        <v xml:space="preserve"> </v>
      </c>
      <c r="I1016" s="55"/>
    </row>
    <row r="1017" spans="1:9" ht="30" customHeight="1" thickBot="1" x14ac:dyDescent="0.4">
      <c r="A1017" s="69" t="s">
        <v>1476</v>
      </c>
      <c r="B1017" s="41" t="s">
        <v>5</v>
      </c>
      <c r="C1017" s="40">
        <v>4800</v>
      </c>
      <c r="D1017" s="1">
        <v>4800</v>
      </c>
      <c r="E1017" s="48" t="s">
        <v>1584</v>
      </c>
      <c r="F1017" s="123" t="str">
        <f t="shared" si="33"/>
        <v xml:space="preserve"> </v>
      </c>
      <c r="G1017" s="102" t="s">
        <v>2166</v>
      </c>
      <c r="H1017" s="110" t="str">
        <f t="shared" si="34"/>
        <v xml:space="preserve"> </v>
      </c>
      <c r="I1017" s="55"/>
    </row>
    <row r="1018" spans="1:9" ht="30" customHeight="1" thickBot="1" x14ac:dyDescent="0.4">
      <c r="A1018" s="69" t="s">
        <v>1477</v>
      </c>
      <c r="B1018" s="41" t="s">
        <v>78</v>
      </c>
      <c r="C1018" s="40">
        <v>2000</v>
      </c>
      <c r="D1018" s="1">
        <v>2000</v>
      </c>
      <c r="E1018" s="48">
        <v>110</v>
      </c>
      <c r="F1018" s="123" t="str">
        <f t="shared" si="33"/>
        <v>DIJAMANTSKA</v>
      </c>
      <c r="G1018" s="102" t="s">
        <v>2166</v>
      </c>
      <c r="H1018" s="110" t="str">
        <f t="shared" si="34"/>
        <v xml:space="preserve"> </v>
      </c>
      <c r="I1018" s="55"/>
    </row>
    <row r="1019" spans="1:9" ht="30" customHeight="1" thickBot="1" x14ac:dyDescent="0.4">
      <c r="A1019" s="71" t="s">
        <v>729</v>
      </c>
      <c r="B1019" s="41" t="s">
        <v>138</v>
      </c>
      <c r="C1019" s="44">
        <v>16000</v>
      </c>
      <c r="D1019" s="50">
        <v>8000</v>
      </c>
      <c r="E1019" s="48">
        <v>67</v>
      </c>
      <c r="F1019" s="123" t="str">
        <f t="shared" si="33"/>
        <v>DIJAMANTSKA</v>
      </c>
      <c r="G1019" s="102" t="s">
        <v>2166</v>
      </c>
      <c r="H1019" s="110" t="str">
        <f t="shared" si="34"/>
        <v xml:space="preserve"> </v>
      </c>
      <c r="I1019" s="55"/>
    </row>
    <row r="1020" spans="1:9" ht="30" customHeight="1" thickBot="1" x14ac:dyDescent="0.4">
      <c r="A1020" s="69" t="s">
        <v>1478</v>
      </c>
      <c r="B1020" s="41" t="s">
        <v>108</v>
      </c>
      <c r="C1020" s="40">
        <v>4800</v>
      </c>
      <c r="D1020" s="1">
        <v>4800</v>
      </c>
      <c r="E1020" s="48">
        <v>40</v>
      </c>
      <c r="F1020" s="123" t="str">
        <f t="shared" si="33"/>
        <v>PLATINASTA</v>
      </c>
      <c r="G1020" s="102" t="s">
        <v>2166</v>
      </c>
      <c r="H1020" s="110" t="str">
        <f t="shared" si="34"/>
        <v xml:space="preserve"> </v>
      </c>
      <c r="I1020" s="55"/>
    </row>
    <row r="1021" spans="1:9" ht="30" customHeight="1" thickBot="1" x14ac:dyDescent="0.4">
      <c r="A1021" s="69" t="s">
        <v>1479</v>
      </c>
      <c r="B1021" s="41" t="s">
        <v>125</v>
      </c>
      <c r="C1021" s="40">
        <v>5600</v>
      </c>
      <c r="D1021" s="1">
        <v>5600</v>
      </c>
      <c r="E1021" s="48">
        <v>93</v>
      </c>
      <c r="F1021" s="123" t="str">
        <f t="shared" si="33"/>
        <v>DIJAMANTSKA</v>
      </c>
      <c r="G1021" s="102" t="s">
        <v>2166</v>
      </c>
      <c r="H1021" s="110" t="str">
        <f t="shared" si="34"/>
        <v xml:space="preserve"> </v>
      </c>
      <c r="I1021" s="55"/>
    </row>
    <row r="1022" spans="1:9" ht="30" customHeight="1" thickBot="1" x14ac:dyDescent="0.4">
      <c r="A1022" s="69" t="s">
        <v>1480</v>
      </c>
      <c r="B1022" s="41" t="s">
        <v>21</v>
      </c>
      <c r="C1022" s="40">
        <v>5000</v>
      </c>
      <c r="D1022" s="1">
        <v>5000</v>
      </c>
      <c r="E1022" s="48">
        <v>39</v>
      </c>
      <c r="F1022" s="123" t="str">
        <f t="shared" si="33"/>
        <v>PLATINASTA</v>
      </c>
      <c r="G1022" s="102" t="s">
        <v>2166</v>
      </c>
      <c r="H1022" s="110" t="str">
        <f t="shared" si="34"/>
        <v xml:space="preserve"> </v>
      </c>
      <c r="I1022" s="55"/>
    </row>
    <row r="1023" spans="1:9" ht="40.5" customHeight="1" thickBot="1" x14ac:dyDescent="0.4">
      <c r="A1023" s="69" t="s">
        <v>1481</v>
      </c>
      <c r="B1023" s="41" t="s">
        <v>95</v>
      </c>
      <c r="C1023" s="40">
        <v>10800</v>
      </c>
      <c r="D1023" s="1">
        <v>5000</v>
      </c>
      <c r="E1023" s="48">
        <v>90</v>
      </c>
      <c r="F1023" s="123" t="str">
        <f t="shared" si="33"/>
        <v>DIJAMANTSKA</v>
      </c>
      <c r="G1023" s="102">
        <v>90</v>
      </c>
      <c r="H1023" s="110" t="str">
        <f t="shared" si="34"/>
        <v>PLATINASTA</v>
      </c>
      <c r="I1023" s="55"/>
    </row>
    <row r="1024" spans="1:9" ht="45" customHeight="1" thickBot="1" x14ac:dyDescent="0.4">
      <c r="A1024" s="69" t="s">
        <v>605</v>
      </c>
      <c r="B1024" s="41" t="s">
        <v>44</v>
      </c>
      <c r="C1024" s="40">
        <v>7500</v>
      </c>
      <c r="D1024" s="50">
        <v>500</v>
      </c>
      <c r="E1024" s="91">
        <v>50</v>
      </c>
      <c r="F1024" s="123" t="str">
        <f t="shared" si="33"/>
        <v>DIJAMANTSKA</v>
      </c>
      <c r="G1024" s="101">
        <v>60</v>
      </c>
      <c r="H1024" s="110" t="str">
        <f t="shared" si="34"/>
        <v>PLATINASTA</v>
      </c>
      <c r="I1024" s="55"/>
    </row>
    <row r="1025" spans="1:9" ht="30" customHeight="1" thickBot="1" x14ac:dyDescent="0.4">
      <c r="A1025" s="69" t="s">
        <v>1483</v>
      </c>
      <c r="B1025" s="41" t="s">
        <v>382</v>
      </c>
      <c r="C1025" s="40">
        <v>15000</v>
      </c>
      <c r="D1025" s="1">
        <v>15000</v>
      </c>
      <c r="E1025" s="48">
        <v>330</v>
      </c>
      <c r="F1025" s="123" t="str">
        <f t="shared" si="33"/>
        <v>DIJAMANTSKA</v>
      </c>
      <c r="G1025" s="102" t="s">
        <v>2166</v>
      </c>
      <c r="H1025" s="110" t="str">
        <f t="shared" si="34"/>
        <v xml:space="preserve"> </v>
      </c>
      <c r="I1025" s="55"/>
    </row>
    <row r="1026" spans="1:9" ht="30" customHeight="1" thickBot="1" x14ac:dyDescent="0.4">
      <c r="A1026" s="69" t="s">
        <v>1484</v>
      </c>
      <c r="B1026" s="41" t="s">
        <v>95</v>
      </c>
      <c r="C1026" s="40">
        <v>3000</v>
      </c>
      <c r="D1026" s="1">
        <v>3000</v>
      </c>
      <c r="E1026" s="48">
        <v>30</v>
      </c>
      <c r="F1026" s="123" t="str">
        <f t="shared" si="33"/>
        <v>DIJAMANTSKA</v>
      </c>
      <c r="G1026" s="102" t="s">
        <v>2166</v>
      </c>
      <c r="H1026" s="110" t="str">
        <f t="shared" si="34"/>
        <v xml:space="preserve"> </v>
      </c>
      <c r="I1026" s="55"/>
    </row>
    <row r="1027" spans="1:9" ht="35.25" customHeight="1" thickBot="1" x14ac:dyDescent="0.4">
      <c r="A1027" s="69" t="s">
        <v>1485</v>
      </c>
      <c r="B1027" s="41" t="s">
        <v>28</v>
      </c>
      <c r="C1027" s="40">
        <v>10000</v>
      </c>
      <c r="D1027" s="107">
        <v>6000</v>
      </c>
      <c r="E1027" s="48">
        <v>50</v>
      </c>
      <c r="F1027" s="123" t="str">
        <f t="shared" si="33"/>
        <v>PLATINASTA</v>
      </c>
      <c r="G1027" s="102">
        <v>50</v>
      </c>
      <c r="H1027" s="110" t="str">
        <f t="shared" si="34"/>
        <v>PLATINASTA</v>
      </c>
      <c r="I1027" s="55"/>
    </row>
    <row r="1028" spans="1:9" ht="30" customHeight="1" thickBot="1" x14ac:dyDescent="0.4">
      <c r="A1028" s="69" t="s">
        <v>1486</v>
      </c>
      <c r="B1028" s="41" t="s">
        <v>26</v>
      </c>
      <c r="C1028" s="40">
        <v>5000</v>
      </c>
      <c r="D1028" s="1">
        <v>5000</v>
      </c>
      <c r="E1028" s="48" t="s">
        <v>1563</v>
      </c>
      <c r="F1028" s="123" t="str">
        <f t="shared" si="33"/>
        <v xml:space="preserve"> </v>
      </c>
      <c r="G1028" s="102" t="s">
        <v>2166</v>
      </c>
      <c r="H1028" s="110" t="str">
        <f t="shared" si="34"/>
        <v xml:space="preserve"> </v>
      </c>
      <c r="I1028" s="55"/>
    </row>
    <row r="1029" spans="1:9" ht="30" customHeight="1" thickBot="1" x14ac:dyDescent="0.4">
      <c r="A1029" s="69" t="s">
        <v>1487</v>
      </c>
      <c r="B1029" s="41" t="s">
        <v>285</v>
      </c>
      <c r="C1029" s="40">
        <v>7000</v>
      </c>
      <c r="D1029" s="107">
        <v>7000</v>
      </c>
      <c r="E1029" s="48">
        <v>55</v>
      </c>
      <c r="F1029" s="123" t="str">
        <f t="shared" si="33"/>
        <v>PLATINASTA</v>
      </c>
      <c r="G1029" s="102" t="s">
        <v>2166</v>
      </c>
      <c r="H1029" s="110" t="str">
        <f t="shared" si="34"/>
        <v xml:space="preserve"> </v>
      </c>
      <c r="I1029" s="55"/>
    </row>
    <row r="1030" spans="1:9" ht="30" customHeight="1" thickBot="1" x14ac:dyDescent="0.4">
      <c r="A1030" s="69" t="s">
        <v>1488</v>
      </c>
      <c r="B1030" s="41" t="s">
        <v>337</v>
      </c>
      <c r="C1030" s="40">
        <v>6500</v>
      </c>
      <c r="D1030" s="1">
        <v>5000</v>
      </c>
      <c r="E1030" s="91">
        <v>45</v>
      </c>
      <c r="F1030" s="123" t="str">
        <f t="shared" si="33"/>
        <v>DIJAMANTSKA</v>
      </c>
      <c r="G1030" s="91">
        <v>45</v>
      </c>
      <c r="H1030" s="110" t="str">
        <f t="shared" si="34"/>
        <v>PLATINASTA</v>
      </c>
      <c r="I1030" s="55"/>
    </row>
    <row r="1031" spans="1:9" ht="30" customHeight="1" thickBot="1" x14ac:dyDescent="0.4">
      <c r="A1031" s="69" t="s">
        <v>1489</v>
      </c>
      <c r="B1031" s="41" t="s">
        <v>1190</v>
      </c>
      <c r="C1031" s="40">
        <v>2000</v>
      </c>
      <c r="D1031" s="1">
        <v>2000</v>
      </c>
      <c r="E1031" s="48" t="s">
        <v>1584</v>
      </c>
      <c r="F1031" s="123" t="str">
        <f t="shared" si="33"/>
        <v xml:space="preserve"> </v>
      </c>
      <c r="G1031" s="102" t="s">
        <v>2166</v>
      </c>
      <c r="H1031" s="110" t="str">
        <f t="shared" si="34"/>
        <v xml:space="preserve"> </v>
      </c>
      <c r="I1031" s="55"/>
    </row>
    <row r="1032" spans="1:9" ht="30" customHeight="1" thickBot="1" x14ac:dyDescent="0.4">
      <c r="A1032" s="69" t="s">
        <v>1490</v>
      </c>
      <c r="B1032" s="41" t="s">
        <v>369</v>
      </c>
      <c r="C1032" s="40">
        <v>2000</v>
      </c>
      <c r="D1032" s="107">
        <v>2000</v>
      </c>
      <c r="E1032" s="48">
        <v>20</v>
      </c>
      <c r="F1032" s="123" t="str">
        <f t="shared" si="33"/>
        <v>DIJAMANTSKA</v>
      </c>
      <c r="G1032" s="102" t="s">
        <v>2166</v>
      </c>
      <c r="H1032" s="110" t="str">
        <f t="shared" si="34"/>
        <v xml:space="preserve"> </v>
      </c>
      <c r="I1032" s="55"/>
    </row>
    <row r="1033" spans="1:9" ht="30" customHeight="1" thickBot="1" x14ac:dyDescent="0.4">
      <c r="A1033" s="69" t="s">
        <v>1491</v>
      </c>
      <c r="B1033" s="41" t="s">
        <v>369</v>
      </c>
      <c r="C1033" s="40">
        <v>2000</v>
      </c>
      <c r="D1033" s="1">
        <v>2000</v>
      </c>
      <c r="E1033" s="48">
        <v>20</v>
      </c>
      <c r="F1033" s="123" t="str">
        <f t="shared" si="33"/>
        <v>DIJAMANTSKA</v>
      </c>
      <c r="G1033" s="102" t="s">
        <v>2166</v>
      </c>
      <c r="H1033" s="110" t="str">
        <f t="shared" si="34"/>
        <v xml:space="preserve"> </v>
      </c>
      <c r="I1033" s="55"/>
    </row>
    <row r="1034" spans="1:9" ht="30" customHeight="1" thickBot="1" x14ac:dyDescent="0.4">
      <c r="A1034" s="69" t="s">
        <v>1493</v>
      </c>
      <c r="B1034" s="41" t="s">
        <v>5</v>
      </c>
      <c r="C1034" s="40">
        <v>3000</v>
      </c>
      <c r="D1034" s="1">
        <v>3000</v>
      </c>
      <c r="E1034" s="48" t="s">
        <v>1584</v>
      </c>
      <c r="F1034" s="123" t="str">
        <f t="shared" si="33"/>
        <v xml:space="preserve"> </v>
      </c>
      <c r="G1034" s="102" t="s">
        <v>2166</v>
      </c>
      <c r="H1034" s="110" t="str">
        <f t="shared" si="34"/>
        <v xml:space="preserve"> </v>
      </c>
      <c r="I1034" s="55"/>
    </row>
    <row r="1035" spans="1:9" ht="30" customHeight="1" thickBot="1" x14ac:dyDescent="0.4">
      <c r="A1035" s="69" t="s">
        <v>1494</v>
      </c>
      <c r="B1035" s="41" t="s">
        <v>99</v>
      </c>
      <c r="C1035" s="40">
        <v>5000</v>
      </c>
      <c r="D1035" s="107">
        <v>5000</v>
      </c>
      <c r="E1035" s="48" t="s">
        <v>1563</v>
      </c>
      <c r="F1035" s="123" t="str">
        <f t="shared" si="33"/>
        <v xml:space="preserve"> </v>
      </c>
      <c r="G1035" s="102" t="s">
        <v>2166</v>
      </c>
      <c r="H1035" s="110" t="str">
        <f t="shared" si="34"/>
        <v xml:space="preserve"> </v>
      </c>
      <c r="I1035" s="55"/>
    </row>
    <row r="1036" spans="1:9" ht="30" customHeight="1" thickBot="1" x14ac:dyDescent="0.4">
      <c r="A1036" s="69" t="s">
        <v>1495</v>
      </c>
      <c r="B1036" s="41" t="s">
        <v>369</v>
      </c>
      <c r="C1036" s="40">
        <v>5000</v>
      </c>
      <c r="D1036" s="107">
        <v>5000</v>
      </c>
      <c r="E1036" s="48">
        <v>20</v>
      </c>
      <c r="F1036" s="123" t="str">
        <f t="shared" si="33"/>
        <v>PLATINASTA</v>
      </c>
      <c r="G1036" s="102" t="s">
        <v>2166</v>
      </c>
      <c r="H1036" s="110" t="str">
        <f t="shared" si="34"/>
        <v xml:space="preserve"> </v>
      </c>
      <c r="I1036" s="55"/>
    </row>
    <row r="1037" spans="1:9" ht="30" customHeight="1" thickBot="1" x14ac:dyDescent="0.4">
      <c r="A1037" s="69" t="s">
        <v>1496</v>
      </c>
      <c r="B1037" s="41" t="s">
        <v>1397</v>
      </c>
      <c r="C1037" s="40">
        <v>1000</v>
      </c>
      <c r="D1037" s="1">
        <v>1000</v>
      </c>
      <c r="E1037" s="48">
        <v>60</v>
      </c>
      <c r="F1037" s="123" t="str">
        <f t="shared" si="33"/>
        <v>DIJAMANTSKA</v>
      </c>
      <c r="G1037" s="102" t="s">
        <v>2166</v>
      </c>
      <c r="H1037" s="110" t="str">
        <f t="shared" si="34"/>
        <v xml:space="preserve"> </v>
      </c>
      <c r="I1037" s="55"/>
    </row>
    <row r="1038" spans="1:9" ht="30" customHeight="1" thickBot="1" x14ac:dyDescent="0.4">
      <c r="A1038" s="69" t="s">
        <v>1497</v>
      </c>
      <c r="B1038" s="41" t="s">
        <v>1397</v>
      </c>
      <c r="C1038" s="40">
        <v>1000</v>
      </c>
      <c r="D1038" s="1">
        <v>1000</v>
      </c>
      <c r="E1038" s="48">
        <v>60</v>
      </c>
      <c r="F1038" s="123" t="str">
        <f t="shared" si="33"/>
        <v>DIJAMANTSKA</v>
      </c>
      <c r="G1038" s="102" t="s">
        <v>2166</v>
      </c>
      <c r="H1038" s="110" t="str">
        <f t="shared" si="34"/>
        <v xml:space="preserve"> </v>
      </c>
      <c r="I1038" s="55"/>
    </row>
    <row r="1039" spans="1:9" ht="30" customHeight="1" thickBot="1" x14ac:dyDescent="0.4">
      <c r="A1039" s="69" t="s">
        <v>1498</v>
      </c>
      <c r="B1039" s="41" t="s">
        <v>55</v>
      </c>
      <c r="C1039" s="40">
        <v>5000</v>
      </c>
      <c r="D1039" s="1">
        <v>5000</v>
      </c>
      <c r="E1039" s="48">
        <v>100</v>
      </c>
      <c r="F1039" s="123" t="str">
        <f t="shared" si="33"/>
        <v>DIJAMANTSKA</v>
      </c>
      <c r="G1039" s="102" t="s">
        <v>2166</v>
      </c>
      <c r="H1039" s="110" t="str">
        <f t="shared" si="34"/>
        <v xml:space="preserve"> </v>
      </c>
      <c r="I1039" s="55"/>
    </row>
    <row r="1040" spans="1:9" ht="30" customHeight="1" thickBot="1" x14ac:dyDescent="0.4">
      <c r="A1040" s="69" t="s">
        <v>1499</v>
      </c>
      <c r="B1040" s="41" t="s">
        <v>619</v>
      </c>
      <c r="C1040" s="40">
        <v>5000</v>
      </c>
      <c r="D1040" s="1">
        <v>5000</v>
      </c>
      <c r="E1040" s="48">
        <v>65</v>
      </c>
      <c r="F1040" s="123" t="str">
        <f t="shared" si="33"/>
        <v>DIJAMANTSKA</v>
      </c>
      <c r="G1040" s="102" t="s">
        <v>2166</v>
      </c>
      <c r="H1040" s="110" t="str">
        <f t="shared" si="34"/>
        <v xml:space="preserve"> </v>
      </c>
      <c r="I1040" s="55"/>
    </row>
    <row r="1041" spans="1:9" ht="30" customHeight="1" thickBot="1" x14ac:dyDescent="0.4">
      <c r="A1041" s="69" t="s">
        <v>1500</v>
      </c>
      <c r="B1041" s="41" t="s">
        <v>356</v>
      </c>
      <c r="C1041" s="40">
        <v>10000</v>
      </c>
      <c r="D1041" s="1">
        <v>10000</v>
      </c>
      <c r="E1041" s="91">
        <v>70</v>
      </c>
      <c r="F1041" s="123" t="str">
        <f t="shared" si="33"/>
        <v>PLATINASTA</v>
      </c>
      <c r="G1041" s="91">
        <v>70</v>
      </c>
      <c r="H1041" s="110" t="str">
        <f t="shared" si="34"/>
        <v>PLATINASTA</v>
      </c>
      <c r="I1041" s="55"/>
    </row>
    <row r="1042" spans="1:9" ht="30" customHeight="1" thickBot="1" x14ac:dyDescent="0.4">
      <c r="A1042" s="69" t="s">
        <v>1502</v>
      </c>
      <c r="B1042" s="41" t="s">
        <v>11</v>
      </c>
      <c r="C1042" s="40">
        <v>37560</v>
      </c>
      <c r="D1042" s="1">
        <v>10000</v>
      </c>
      <c r="E1042" s="91">
        <v>243</v>
      </c>
      <c r="F1042" s="123" t="str">
        <f t="shared" si="33"/>
        <v>DIJAMANTSKA</v>
      </c>
      <c r="G1042" s="101">
        <v>243</v>
      </c>
      <c r="H1042" s="110" t="str">
        <f t="shared" si="34"/>
        <v>PLATINASTA PLUS</v>
      </c>
      <c r="I1042" s="55"/>
    </row>
    <row r="1043" spans="1:9" ht="30" customHeight="1" thickBot="1" x14ac:dyDescent="0.4">
      <c r="A1043" s="69" t="s">
        <v>1503</v>
      </c>
      <c r="B1043" s="41" t="s">
        <v>1368</v>
      </c>
      <c r="C1043" s="40">
        <v>10000</v>
      </c>
      <c r="D1043" s="1">
        <v>10000</v>
      </c>
      <c r="E1043" s="91">
        <v>290</v>
      </c>
      <c r="F1043" s="123" t="str">
        <f t="shared" si="33"/>
        <v>DIJAMANTSKA</v>
      </c>
      <c r="G1043" s="91">
        <v>290</v>
      </c>
      <c r="H1043" s="110" t="str">
        <f t="shared" si="34"/>
        <v>DIJAMANTSKA</v>
      </c>
      <c r="I1043" s="55"/>
    </row>
    <row r="1044" spans="1:9" ht="30" customHeight="1" thickBot="1" x14ac:dyDescent="0.4">
      <c r="A1044" s="69" t="s">
        <v>1504</v>
      </c>
      <c r="B1044" s="41" t="s">
        <v>55</v>
      </c>
      <c r="C1044" s="40">
        <v>6190</v>
      </c>
      <c r="D1044" s="1">
        <v>6190</v>
      </c>
      <c r="E1044" s="48">
        <v>86</v>
      </c>
      <c r="F1044" s="123" t="str">
        <f t="shared" si="33"/>
        <v>DIJAMANTSKA</v>
      </c>
      <c r="G1044" s="102" t="s">
        <v>2166</v>
      </c>
      <c r="H1044" s="110" t="str">
        <f t="shared" si="34"/>
        <v xml:space="preserve"> </v>
      </c>
      <c r="I1044" s="55"/>
    </row>
    <row r="1045" spans="1:9" ht="30" customHeight="1" thickBot="1" x14ac:dyDescent="0.4">
      <c r="A1045" s="69" t="s">
        <v>1282</v>
      </c>
      <c r="B1045" s="41" t="s">
        <v>7</v>
      </c>
      <c r="C1045" s="40">
        <v>4000</v>
      </c>
      <c r="D1045" s="107">
        <v>2000</v>
      </c>
      <c r="E1045" s="48">
        <v>15</v>
      </c>
      <c r="F1045" s="123" t="str">
        <f t="shared" si="33"/>
        <v>PLATINASTA</v>
      </c>
      <c r="G1045" s="102" t="s">
        <v>2166</v>
      </c>
      <c r="H1045" s="110" t="str">
        <f t="shared" si="34"/>
        <v xml:space="preserve"> </v>
      </c>
      <c r="I1045" s="55"/>
    </row>
    <row r="1046" spans="1:9" ht="30" customHeight="1" thickBot="1" x14ac:dyDescent="0.4">
      <c r="A1046" s="69" t="s">
        <v>1505</v>
      </c>
      <c r="B1046" s="41" t="s">
        <v>152</v>
      </c>
      <c r="C1046" s="40">
        <v>5000</v>
      </c>
      <c r="D1046" s="1">
        <v>5000</v>
      </c>
      <c r="E1046" s="48">
        <v>31</v>
      </c>
      <c r="F1046" s="123" t="str">
        <f t="shared" si="33"/>
        <v>PLATINASTA</v>
      </c>
      <c r="G1046" s="102" t="s">
        <v>2166</v>
      </c>
      <c r="H1046" s="110" t="str">
        <f t="shared" si="34"/>
        <v xml:space="preserve"> </v>
      </c>
      <c r="I1046" s="55"/>
    </row>
    <row r="1047" spans="1:9" ht="39.75" customHeight="1" thickBot="1" x14ac:dyDescent="0.4">
      <c r="A1047" s="69" t="s">
        <v>1506</v>
      </c>
      <c r="B1047" s="41" t="s">
        <v>1</v>
      </c>
      <c r="C1047" s="40">
        <v>6000</v>
      </c>
      <c r="D1047" s="107">
        <v>5000</v>
      </c>
      <c r="E1047" s="91">
        <v>32</v>
      </c>
      <c r="F1047" s="123" t="str">
        <f t="shared" si="33"/>
        <v>PLATINASTA</v>
      </c>
      <c r="G1047" s="101">
        <v>32</v>
      </c>
      <c r="H1047" s="110" t="str">
        <f t="shared" si="34"/>
        <v>PLATINASTA</v>
      </c>
      <c r="I1047" s="55"/>
    </row>
    <row r="1048" spans="1:9" ht="30" customHeight="1" thickBot="1" x14ac:dyDescent="0.4">
      <c r="A1048" s="69" t="s">
        <v>1507</v>
      </c>
      <c r="B1048" s="41" t="s">
        <v>199</v>
      </c>
      <c r="C1048" s="40">
        <v>2000</v>
      </c>
      <c r="D1048" s="1">
        <v>2000</v>
      </c>
      <c r="E1048" s="48">
        <v>30</v>
      </c>
      <c r="F1048" s="123" t="str">
        <f t="shared" si="33"/>
        <v>DIJAMANTSKA</v>
      </c>
      <c r="G1048" s="102" t="s">
        <v>2166</v>
      </c>
      <c r="H1048" s="110" t="str">
        <f t="shared" si="34"/>
        <v xml:space="preserve"> </v>
      </c>
      <c r="I1048" s="55"/>
    </row>
    <row r="1049" spans="1:9" ht="30" customHeight="1" thickBot="1" x14ac:dyDescent="0.4">
      <c r="A1049" s="69" t="s">
        <v>1508</v>
      </c>
      <c r="B1049" s="41" t="s">
        <v>285</v>
      </c>
      <c r="C1049" s="40">
        <v>5000</v>
      </c>
      <c r="D1049" s="107">
        <v>5000</v>
      </c>
      <c r="E1049" s="91">
        <v>38</v>
      </c>
      <c r="F1049" s="123" t="str">
        <f t="shared" si="33"/>
        <v>PLATINASTA</v>
      </c>
      <c r="G1049" s="101">
        <v>38</v>
      </c>
      <c r="H1049" s="110" t="str">
        <f t="shared" si="34"/>
        <v>PLATINASTA</v>
      </c>
      <c r="I1049" s="55"/>
    </row>
    <row r="1050" spans="1:9" ht="42.75" customHeight="1" thickBot="1" x14ac:dyDescent="0.4">
      <c r="A1050" s="69" t="s">
        <v>1492</v>
      </c>
      <c r="B1050" s="41" t="s">
        <v>7</v>
      </c>
      <c r="C1050" s="40">
        <v>20000</v>
      </c>
      <c r="D1050" s="107">
        <v>7000</v>
      </c>
      <c r="E1050" s="91">
        <v>104</v>
      </c>
      <c r="F1050" s="123" t="str">
        <f t="shared" si="33"/>
        <v>DIJAMANTSKA</v>
      </c>
      <c r="G1050" s="101">
        <v>104</v>
      </c>
      <c r="H1050" s="110" t="str">
        <f t="shared" si="34"/>
        <v>PLATINASTA PLUS</v>
      </c>
      <c r="I1050" s="55"/>
    </row>
    <row r="1051" spans="1:9" ht="30" customHeight="1" thickBot="1" x14ac:dyDescent="0.4">
      <c r="A1051" s="69" t="s">
        <v>889</v>
      </c>
      <c r="B1051" s="41" t="s">
        <v>529</v>
      </c>
      <c r="C1051" s="40">
        <v>6000</v>
      </c>
      <c r="D1051" s="50">
        <v>2400</v>
      </c>
      <c r="E1051" s="48">
        <v>21</v>
      </c>
      <c r="F1051" s="123" t="str">
        <f t="shared" si="33"/>
        <v>DIJAMANTSKA</v>
      </c>
      <c r="G1051" s="102" t="s">
        <v>2166</v>
      </c>
      <c r="H1051" s="110" t="str">
        <f t="shared" si="34"/>
        <v xml:space="preserve"> </v>
      </c>
      <c r="I1051" s="55"/>
    </row>
    <row r="1052" spans="1:9" ht="30" customHeight="1" thickBot="1" x14ac:dyDescent="0.4">
      <c r="A1052" s="69" t="s">
        <v>1509</v>
      </c>
      <c r="B1052" s="41" t="s">
        <v>369</v>
      </c>
      <c r="C1052" s="40">
        <v>2500</v>
      </c>
      <c r="D1052" s="1">
        <v>2500</v>
      </c>
      <c r="E1052" s="48">
        <v>161</v>
      </c>
      <c r="F1052" s="123" t="str">
        <f t="shared" si="33"/>
        <v>DIJAMANTSKA</v>
      </c>
      <c r="G1052" s="102" t="s">
        <v>2166</v>
      </c>
      <c r="H1052" s="110" t="str">
        <f t="shared" si="34"/>
        <v xml:space="preserve"> </v>
      </c>
      <c r="I1052" s="55"/>
    </row>
    <row r="1053" spans="1:9" ht="30" customHeight="1" thickBot="1" x14ac:dyDescent="0.4">
      <c r="A1053" s="69" t="s">
        <v>1511</v>
      </c>
      <c r="B1053" s="41" t="s">
        <v>19</v>
      </c>
      <c r="C1053" s="40">
        <v>12000</v>
      </c>
      <c r="D1053" s="107">
        <v>6000</v>
      </c>
      <c r="E1053" s="48">
        <v>37</v>
      </c>
      <c r="F1053" s="123" t="str">
        <f t="shared" si="33"/>
        <v>PLATINASTA</v>
      </c>
      <c r="G1053" s="102">
        <v>37</v>
      </c>
      <c r="H1053" s="110" t="str">
        <f t="shared" si="34"/>
        <v>PLATINASTA PLUS</v>
      </c>
      <c r="I1053" s="55"/>
    </row>
    <row r="1054" spans="1:9" ht="30" customHeight="1" thickBot="1" x14ac:dyDescent="0.4">
      <c r="A1054" s="69" t="s">
        <v>1512</v>
      </c>
      <c r="B1054" s="41" t="s">
        <v>52</v>
      </c>
      <c r="C1054" s="40">
        <v>5000</v>
      </c>
      <c r="D1054" s="1">
        <v>5000</v>
      </c>
      <c r="E1054" s="48">
        <v>30</v>
      </c>
      <c r="F1054" s="123" t="str">
        <f t="shared" si="33"/>
        <v>PLATINASTA</v>
      </c>
      <c r="G1054" s="102" t="s">
        <v>2166</v>
      </c>
      <c r="H1054" s="110" t="str">
        <f t="shared" si="34"/>
        <v xml:space="preserve"> </v>
      </c>
      <c r="I1054" s="55"/>
    </row>
    <row r="1055" spans="1:9" ht="30" customHeight="1" thickBot="1" x14ac:dyDescent="0.4">
      <c r="A1055" s="69" t="s">
        <v>1514</v>
      </c>
      <c r="B1055" s="41" t="s">
        <v>26</v>
      </c>
      <c r="C1055" s="40">
        <v>6000</v>
      </c>
      <c r="D1055" s="1">
        <v>6000</v>
      </c>
      <c r="E1055" s="48" t="s">
        <v>1563</v>
      </c>
      <c r="F1055" s="123" t="str">
        <f t="shared" si="33"/>
        <v xml:space="preserve"> </v>
      </c>
      <c r="G1055" s="102" t="s">
        <v>2166</v>
      </c>
      <c r="H1055" s="110" t="str">
        <f t="shared" si="34"/>
        <v xml:space="preserve"> </v>
      </c>
      <c r="I1055" s="55"/>
    </row>
    <row r="1056" spans="1:9" ht="30" customHeight="1" thickBot="1" x14ac:dyDescent="0.4">
      <c r="A1056" s="69" t="s">
        <v>1515</v>
      </c>
      <c r="B1056" s="41" t="s">
        <v>280</v>
      </c>
      <c r="C1056" s="40">
        <v>2500</v>
      </c>
      <c r="D1056" s="107">
        <v>2500</v>
      </c>
      <c r="E1056" s="48">
        <v>10</v>
      </c>
      <c r="F1056" s="123" t="str">
        <f t="shared" si="33"/>
        <v>PLATINASTA</v>
      </c>
      <c r="G1056" s="102" t="s">
        <v>2166</v>
      </c>
      <c r="H1056" s="110" t="str">
        <f t="shared" si="34"/>
        <v xml:space="preserve"> </v>
      </c>
      <c r="I1056" s="55"/>
    </row>
    <row r="1057" spans="1:9" ht="30" customHeight="1" thickBot="1" x14ac:dyDescent="0.4">
      <c r="A1057" s="69" t="s">
        <v>1513</v>
      </c>
      <c r="B1057" s="41" t="s">
        <v>28</v>
      </c>
      <c r="C1057" s="40">
        <v>5000</v>
      </c>
      <c r="D1057" s="107">
        <v>5000</v>
      </c>
      <c r="E1057" s="48">
        <v>50</v>
      </c>
      <c r="F1057" s="123" t="str">
        <f t="shared" si="33"/>
        <v>DIJAMANTSKA</v>
      </c>
      <c r="G1057" s="102" t="s">
        <v>2166</v>
      </c>
      <c r="H1057" s="110" t="str">
        <f t="shared" si="34"/>
        <v xml:space="preserve"> </v>
      </c>
      <c r="I1057" s="55"/>
    </row>
    <row r="1058" spans="1:9" ht="30" customHeight="1" thickBot="1" x14ac:dyDescent="0.4">
      <c r="A1058" s="69" t="s">
        <v>1516</v>
      </c>
      <c r="B1058" s="41" t="s">
        <v>40</v>
      </c>
      <c r="C1058" s="40">
        <v>3000</v>
      </c>
      <c r="D1058" s="1">
        <v>3000</v>
      </c>
      <c r="E1058" s="48">
        <v>124</v>
      </c>
      <c r="F1058" s="123" t="str">
        <f t="shared" si="33"/>
        <v>DIJAMANTSKA</v>
      </c>
      <c r="G1058" s="102" t="s">
        <v>2166</v>
      </c>
      <c r="H1058" s="110" t="str">
        <f t="shared" si="34"/>
        <v xml:space="preserve"> </v>
      </c>
      <c r="I1058" s="55"/>
    </row>
    <row r="1059" spans="1:9" ht="30" customHeight="1" thickBot="1" x14ac:dyDescent="0.4">
      <c r="A1059" s="69" t="s">
        <v>1517</v>
      </c>
      <c r="B1059" s="43" t="s">
        <v>32</v>
      </c>
      <c r="C1059" s="40">
        <v>2000</v>
      </c>
      <c r="D1059" s="107">
        <v>2000</v>
      </c>
      <c r="E1059" s="48">
        <v>9</v>
      </c>
      <c r="F1059" s="123" t="str">
        <f t="shared" si="33"/>
        <v>PLATINASTA</v>
      </c>
      <c r="G1059" s="102" t="s">
        <v>2166</v>
      </c>
      <c r="H1059" s="110" t="str">
        <f t="shared" si="34"/>
        <v xml:space="preserve"> </v>
      </c>
      <c r="I1059" s="55"/>
    </row>
    <row r="1060" spans="1:9" ht="30" customHeight="1" thickBot="1" x14ac:dyDescent="0.4">
      <c r="A1060" s="69" t="s">
        <v>1518</v>
      </c>
      <c r="B1060" s="43" t="s">
        <v>228</v>
      </c>
      <c r="C1060" s="40">
        <v>10000</v>
      </c>
      <c r="D1060" s="107">
        <v>10000</v>
      </c>
      <c r="E1060" s="48">
        <v>80</v>
      </c>
      <c r="F1060" s="123" t="str">
        <f t="shared" si="33"/>
        <v>PLATINASTA</v>
      </c>
      <c r="G1060" s="102" t="s">
        <v>2166</v>
      </c>
      <c r="H1060" s="110" t="str">
        <f t="shared" si="34"/>
        <v xml:space="preserve"> </v>
      </c>
      <c r="I1060" s="55"/>
    </row>
    <row r="1061" spans="1:9" ht="45.75" customHeight="1" thickBot="1" x14ac:dyDescent="0.4">
      <c r="A1061" s="69" t="s">
        <v>1519</v>
      </c>
      <c r="B1061" s="43" t="s">
        <v>1520</v>
      </c>
      <c r="C1061" s="40">
        <v>13200</v>
      </c>
      <c r="D1061" s="107">
        <v>4500</v>
      </c>
      <c r="E1061" s="91">
        <v>90</v>
      </c>
      <c r="F1061" s="123" t="str">
        <f t="shared" si="33"/>
        <v>DIJAMANTSKA</v>
      </c>
      <c r="G1061" s="101">
        <v>100</v>
      </c>
      <c r="H1061" s="110" t="str">
        <f t="shared" si="34"/>
        <v>PLATINASTA</v>
      </c>
      <c r="I1061" s="55"/>
    </row>
    <row r="1062" spans="1:9" ht="30" customHeight="1" thickBot="1" x14ac:dyDescent="0.4">
      <c r="A1062" s="69" t="s">
        <v>1521</v>
      </c>
      <c r="B1062" s="43" t="s">
        <v>103</v>
      </c>
      <c r="C1062" s="40">
        <v>30000</v>
      </c>
      <c r="D1062" s="107">
        <v>30000</v>
      </c>
      <c r="E1062" s="48">
        <v>40</v>
      </c>
      <c r="F1062" s="123" t="str">
        <f t="shared" si="33"/>
        <v>PLATINASTA</v>
      </c>
      <c r="G1062" s="102" t="s">
        <v>2166</v>
      </c>
      <c r="H1062" s="110" t="str">
        <f t="shared" si="34"/>
        <v xml:space="preserve"> </v>
      </c>
      <c r="I1062" s="55"/>
    </row>
    <row r="1063" spans="1:9" ht="30" customHeight="1" thickBot="1" x14ac:dyDescent="0.4">
      <c r="A1063" s="69" t="s">
        <v>1523</v>
      </c>
      <c r="B1063" s="41" t="s">
        <v>1524</v>
      </c>
      <c r="C1063" s="40">
        <v>28000</v>
      </c>
      <c r="D1063" s="107">
        <v>20000</v>
      </c>
      <c r="E1063" s="91">
        <v>150</v>
      </c>
      <c r="F1063" s="123" t="str">
        <f t="shared" si="33"/>
        <v>PLATINASTA</v>
      </c>
      <c r="G1063" s="101">
        <v>150</v>
      </c>
      <c r="H1063" s="110" t="str">
        <f t="shared" si="34"/>
        <v>PLATINASTA PLUS</v>
      </c>
      <c r="I1063" s="55"/>
    </row>
    <row r="1064" spans="1:9" ht="40.5" customHeight="1" thickBot="1" x14ac:dyDescent="0.4">
      <c r="A1064" s="69" t="s">
        <v>1525</v>
      </c>
      <c r="B1064" s="41" t="s">
        <v>964</v>
      </c>
      <c r="C1064" s="40">
        <v>20500</v>
      </c>
      <c r="D1064" s="107">
        <v>14500</v>
      </c>
      <c r="E1064" s="91">
        <v>70</v>
      </c>
      <c r="F1064" s="123" t="str">
        <f t="shared" si="33"/>
        <v>PLATINASTA</v>
      </c>
      <c r="G1064" s="91">
        <v>70</v>
      </c>
      <c r="H1064" s="110" t="str">
        <f t="shared" si="34"/>
        <v>PLATINASTA PLUS</v>
      </c>
      <c r="I1064" s="55"/>
    </row>
    <row r="1065" spans="1:9" ht="45.75" customHeight="1" thickBot="1" x14ac:dyDescent="0.4">
      <c r="A1065" s="69" t="s">
        <v>1526</v>
      </c>
      <c r="B1065" s="41" t="s">
        <v>656</v>
      </c>
      <c r="C1065" s="40">
        <v>16900</v>
      </c>
      <c r="D1065" s="1">
        <v>6500</v>
      </c>
      <c r="E1065" s="91">
        <v>100</v>
      </c>
      <c r="F1065" s="123" t="str">
        <f t="shared" si="33"/>
        <v>DIJAMANTSKA</v>
      </c>
      <c r="G1065" s="101">
        <v>100</v>
      </c>
      <c r="H1065" s="110" t="str">
        <f t="shared" si="34"/>
        <v>PLATINASTA</v>
      </c>
      <c r="I1065" s="55"/>
    </row>
    <row r="1066" spans="1:9" ht="30" customHeight="1" thickBot="1" x14ac:dyDescent="0.4">
      <c r="A1066" s="69" t="s">
        <v>1527</v>
      </c>
      <c r="B1066" s="41" t="s">
        <v>318</v>
      </c>
      <c r="C1066" s="40">
        <v>11000</v>
      </c>
      <c r="D1066" s="107">
        <v>11000</v>
      </c>
      <c r="E1066" s="48">
        <v>80</v>
      </c>
      <c r="F1066" s="123" t="str">
        <f t="shared" si="33"/>
        <v>PLATINASTA</v>
      </c>
      <c r="G1066" s="102" t="s">
        <v>2166</v>
      </c>
      <c r="H1066" s="110" t="str">
        <f t="shared" si="34"/>
        <v xml:space="preserve"> </v>
      </c>
      <c r="I1066" s="55"/>
    </row>
    <row r="1067" spans="1:9" ht="30" customHeight="1" thickBot="1" x14ac:dyDescent="0.4">
      <c r="A1067" s="69" t="s">
        <v>1528</v>
      </c>
      <c r="B1067" s="41" t="s">
        <v>285</v>
      </c>
      <c r="C1067" s="40">
        <v>2000</v>
      </c>
      <c r="D1067" s="107">
        <v>2000</v>
      </c>
      <c r="E1067" s="48">
        <v>145</v>
      </c>
      <c r="F1067" s="123" t="str">
        <f t="shared" si="33"/>
        <v>DIJAMANTSKA</v>
      </c>
      <c r="G1067" s="102" t="s">
        <v>2166</v>
      </c>
      <c r="H1067" s="110" t="str">
        <f t="shared" si="34"/>
        <v xml:space="preserve"> </v>
      </c>
      <c r="I1067" s="55"/>
    </row>
    <row r="1068" spans="1:9" ht="39" customHeight="1" thickBot="1" x14ac:dyDescent="0.4">
      <c r="A1068" s="69" t="s">
        <v>1529</v>
      </c>
      <c r="B1068" s="41" t="s">
        <v>608</v>
      </c>
      <c r="C1068" s="40">
        <v>6000</v>
      </c>
      <c r="D1068" s="1">
        <v>2000</v>
      </c>
      <c r="E1068" s="48">
        <v>43</v>
      </c>
      <c r="F1068" s="123" t="str">
        <f t="shared" si="33"/>
        <v>DIJAMANTSKA</v>
      </c>
      <c r="G1068" s="102">
        <v>43</v>
      </c>
      <c r="H1068" s="110" t="str">
        <f t="shared" si="34"/>
        <v>PLATINASTA</v>
      </c>
      <c r="I1068" s="55"/>
    </row>
    <row r="1069" spans="1:9" ht="30" customHeight="1" thickBot="1" x14ac:dyDescent="0.4">
      <c r="A1069" s="69" t="s">
        <v>1530</v>
      </c>
      <c r="B1069" s="41" t="s">
        <v>592</v>
      </c>
      <c r="C1069" s="40">
        <v>1200</v>
      </c>
      <c r="D1069" s="107">
        <v>1200</v>
      </c>
      <c r="E1069" s="48">
        <v>130</v>
      </c>
      <c r="F1069" s="123" t="str">
        <f t="shared" si="33"/>
        <v>DIJAMANTSKA</v>
      </c>
      <c r="G1069" s="102" t="s">
        <v>2166</v>
      </c>
      <c r="H1069" s="110" t="str">
        <f t="shared" si="34"/>
        <v xml:space="preserve"> </v>
      </c>
      <c r="I1069" s="55"/>
    </row>
    <row r="1070" spans="1:9" ht="30" customHeight="1" thickBot="1" x14ac:dyDescent="0.4">
      <c r="A1070" s="69" t="s">
        <v>1531</v>
      </c>
      <c r="B1070" s="41" t="s">
        <v>8</v>
      </c>
      <c r="C1070" s="40">
        <v>8000</v>
      </c>
      <c r="D1070" s="107">
        <v>8000</v>
      </c>
      <c r="E1070" s="48">
        <v>82</v>
      </c>
      <c r="F1070" s="123" t="str">
        <f t="shared" si="33"/>
        <v>DIJAMANTSKA</v>
      </c>
      <c r="G1070" s="102" t="s">
        <v>2166</v>
      </c>
      <c r="H1070" s="110" t="str">
        <f t="shared" si="34"/>
        <v xml:space="preserve"> </v>
      </c>
      <c r="I1070" s="55"/>
    </row>
    <row r="1071" spans="1:9" ht="30" customHeight="1" thickBot="1" x14ac:dyDescent="0.4">
      <c r="A1071" s="69" t="s">
        <v>1532</v>
      </c>
      <c r="B1071" s="41" t="s">
        <v>656</v>
      </c>
      <c r="C1071" s="40">
        <v>13000</v>
      </c>
      <c r="D1071" s="107">
        <v>13000</v>
      </c>
      <c r="E1071" s="48">
        <v>100</v>
      </c>
      <c r="F1071" s="123" t="str">
        <f t="shared" si="33"/>
        <v>PLATINASTA</v>
      </c>
      <c r="G1071" s="102" t="s">
        <v>2166</v>
      </c>
      <c r="H1071" s="110" t="str">
        <f t="shared" si="34"/>
        <v xml:space="preserve"> </v>
      </c>
      <c r="I1071" s="55"/>
    </row>
    <row r="1072" spans="1:9" ht="30" customHeight="1" thickBot="1" x14ac:dyDescent="0.4">
      <c r="A1072" s="69" t="s">
        <v>936</v>
      </c>
      <c r="B1072" s="41" t="s">
        <v>2</v>
      </c>
      <c r="C1072" s="40">
        <v>4000</v>
      </c>
      <c r="D1072" s="50">
        <v>2000</v>
      </c>
      <c r="E1072" s="48">
        <v>80</v>
      </c>
      <c r="F1072" s="123" t="str">
        <f t="shared" si="33"/>
        <v>DIJAMANTSKA</v>
      </c>
      <c r="G1072" s="102" t="s">
        <v>2166</v>
      </c>
      <c r="H1072" s="110" t="str">
        <f t="shared" si="34"/>
        <v xml:space="preserve"> </v>
      </c>
      <c r="I1072" s="55"/>
    </row>
    <row r="1073" spans="1:9" ht="30" customHeight="1" thickBot="1" x14ac:dyDescent="0.4">
      <c r="A1073" s="69" t="s">
        <v>1534</v>
      </c>
      <c r="B1073" s="41" t="s">
        <v>449</v>
      </c>
      <c r="C1073" s="40">
        <v>2000</v>
      </c>
      <c r="D1073" s="107">
        <v>2000</v>
      </c>
      <c r="E1073" s="48">
        <v>35</v>
      </c>
      <c r="F1073" s="123" t="str">
        <f t="shared" si="33"/>
        <v>DIJAMANTSKA</v>
      </c>
      <c r="G1073" s="102" t="s">
        <v>2166</v>
      </c>
      <c r="H1073" s="110" t="str">
        <f t="shared" si="34"/>
        <v xml:space="preserve"> </v>
      </c>
      <c r="I1073" s="55"/>
    </row>
    <row r="1074" spans="1:9" ht="30" customHeight="1" thickBot="1" x14ac:dyDescent="0.4">
      <c r="A1074" s="69" t="s">
        <v>1535</v>
      </c>
      <c r="B1074" s="41" t="s">
        <v>706</v>
      </c>
      <c r="C1074" s="40">
        <v>10200</v>
      </c>
      <c r="D1074" s="107">
        <v>7200</v>
      </c>
      <c r="E1074" s="91">
        <v>33</v>
      </c>
      <c r="F1074" s="123" t="str">
        <f t="shared" si="33"/>
        <v>PLATINASTA</v>
      </c>
      <c r="G1074" s="101">
        <v>33</v>
      </c>
      <c r="H1074" s="110" t="str">
        <f t="shared" si="34"/>
        <v>PLATINASTA PLUS</v>
      </c>
      <c r="I1074" s="55" t="s">
        <v>2089</v>
      </c>
    </row>
    <row r="1075" spans="1:9" ht="30" customHeight="1" thickBot="1" x14ac:dyDescent="0.4">
      <c r="A1075" s="69" t="s">
        <v>326</v>
      </c>
      <c r="B1075" s="41" t="s">
        <v>75</v>
      </c>
      <c r="C1075" s="40">
        <v>6000</v>
      </c>
      <c r="D1075" s="50">
        <v>3000</v>
      </c>
      <c r="E1075" s="48">
        <v>55</v>
      </c>
      <c r="F1075" s="123" t="str">
        <f t="shared" si="33"/>
        <v>DIJAMANTSKA</v>
      </c>
      <c r="G1075" s="102" t="s">
        <v>2166</v>
      </c>
      <c r="H1075" s="110" t="str">
        <f t="shared" si="34"/>
        <v xml:space="preserve"> </v>
      </c>
      <c r="I1075" s="55"/>
    </row>
    <row r="1076" spans="1:9" ht="46.9" customHeight="1" thickBot="1" x14ac:dyDescent="0.4">
      <c r="A1076" s="69" t="s">
        <v>231</v>
      </c>
      <c r="B1076" s="39" t="s">
        <v>203</v>
      </c>
      <c r="C1076" s="40">
        <v>24000</v>
      </c>
      <c r="D1076" s="50">
        <v>6000</v>
      </c>
      <c r="E1076" s="48">
        <v>50</v>
      </c>
      <c r="F1076" s="123" t="str">
        <f t="shared" ref="F1076:F1139" si="35">IFERROR(IF(D1076/E1076&gt;=120,"PLATINASTA","DIJAMANTSKA")," ")</f>
        <v>PLATINASTA</v>
      </c>
      <c r="G1076" s="102">
        <v>50</v>
      </c>
      <c r="H1076" s="110" t="str">
        <f t="shared" ref="H1076:H1139" si="36">IFERROR(IF(OR((D1076-6000)/E1076&gt;=120,(C1076-6000)/G1076&gt;=120),"PLATINASTA PLUS",IF(AND((C1076/G1076&gt;=120),C1076&lt;(G1076*120+6000)),"PLATINASTA","DIJAMANTSKA"))," ")</f>
        <v>PLATINASTA PLUS</v>
      </c>
      <c r="I1076" s="55"/>
    </row>
    <row r="1077" spans="1:9" ht="30" customHeight="1" thickBot="1" x14ac:dyDescent="0.4">
      <c r="A1077" s="69" t="s">
        <v>1536</v>
      </c>
      <c r="B1077" s="39" t="s">
        <v>70</v>
      </c>
      <c r="C1077" s="40">
        <v>2000</v>
      </c>
      <c r="D1077" s="107">
        <v>2000</v>
      </c>
      <c r="E1077" s="48">
        <v>39</v>
      </c>
      <c r="F1077" s="123" t="str">
        <f t="shared" si="35"/>
        <v>DIJAMANTSKA</v>
      </c>
      <c r="G1077" s="102">
        <v>39</v>
      </c>
      <c r="H1077" s="110" t="str">
        <f t="shared" si="36"/>
        <v>DIJAMANTSKA</v>
      </c>
      <c r="I1077" s="55"/>
    </row>
    <row r="1078" spans="1:9" ht="30" customHeight="1" thickBot="1" x14ac:dyDescent="0.4">
      <c r="A1078" s="69" t="s">
        <v>1538</v>
      </c>
      <c r="B1078" s="39" t="s">
        <v>1</v>
      </c>
      <c r="C1078" s="40">
        <v>7200</v>
      </c>
      <c r="D1078" s="107">
        <v>7200</v>
      </c>
      <c r="E1078" s="91">
        <v>60</v>
      </c>
      <c r="F1078" s="123" t="str">
        <f t="shared" si="35"/>
        <v>PLATINASTA</v>
      </c>
      <c r="G1078" s="101">
        <v>60</v>
      </c>
      <c r="H1078" s="110" t="str">
        <f t="shared" si="36"/>
        <v>PLATINASTA</v>
      </c>
      <c r="I1078" s="55"/>
    </row>
    <row r="1079" spans="1:9" ht="30" customHeight="1" thickBot="1" x14ac:dyDescent="0.4">
      <c r="A1079" s="69" t="s">
        <v>1539</v>
      </c>
      <c r="B1079" s="39" t="s">
        <v>1540</v>
      </c>
      <c r="C1079" s="40">
        <v>3000</v>
      </c>
      <c r="D1079" s="107">
        <v>3000</v>
      </c>
      <c r="E1079" s="48" t="s">
        <v>1584</v>
      </c>
      <c r="F1079" s="123" t="str">
        <f t="shared" si="35"/>
        <v xml:space="preserve"> </v>
      </c>
      <c r="G1079" s="102" t="s">
        <v>2166</v>
      </c>
      <c r="H1079" s="110" t="str">
        <f t="shared" si="36"/>
        <v xml:space="preserve"> </v>
      </c>
      <c r="I1079" s="55"/>
    </row>
    <row r="1080" spans="1:9" ht="30" customHeight="1" thickBot="1" x14ac:dyDescent="0.4">
      <c r="A1080" s="69" t="s">
        <v>1541</v>
      </c>
      <c r="B1080" s="39" t="s">
        <v>42</v>
      </c>
      <c r="C1080" s="40">
        <v>1000</v>
      </c>
      <c r="D1080" s="107">
        <v>1000</v>
      </c>
      <c r="E1080" s="48" t="s">
        <v>1563</v>
      </c>
      <c r="F1080" s="123" t="str">
        <f t="shared" si="35"/>
        <v xml:space="preserve"> </v>
      </c>
      <c r="G1080" s="102" t="s">
        <v>2166</v>
      </c>
      <c r="H1080" s="110" t="str">
        <f t="shared" si="36"/>
        <v xml:space="preserve"> </v>
      </c>
      <c r="I1080" s="55"/>
    </row>
    <row r="1081" spans="1:9" ht="30" customHeight="1" thickBot="1" x14ac:dyDescent="0.4">
      <c r="A1081" s="69" t="s">
        <v>1542</v>
      </c>
      <c r="B1081" s="39" t="s">
        <v>2</v>
      </c>
      <c r="C1081" s="40">
        <v>2000</v>
      </c>
      <c r="D1081" s="1">
        <v>2000</v>
      </c>
      <c r="E1081" s="48">
        <v>80</v>
      </c>
      <c r="F1081" s="123" t="str">
        <f t="shared" si="35"/>
        <v>DIJAMANTSKA</v>
      </c>
      <c r="G1081" s="102" t="s">
        <v>2166</v>
      </c>
      <c r="H1081" s="110" t="str">
        <f t="shared" si="36"/>
        <v xml:space="preserve"> </v>
      </c>
      <c r="I1081" s="55"/>
    </row>
    <row r="1082" spans="1:9" ht="30" customHeight="1" thickBot="1" x14ac:dyDescent="0.4">
      <c r="A1082" s="69" t="s">
        <v>1543</v>
      </c>
      <c r="B1082" s="39" t="s">
        <v>187</v>
      </c>
      <c r="C1082" s="40">
        <v>5000</v>
      </c>
      <c r="D1082" s="1">
        <v>5000</v>
      </c>
      <c r="E1082" s="48">
        <v>99</v>
      </c>
      <c r="F1082" s="123" t="str">
        <f t="shared" si="35"/>
        <v>DIJAMANTSKA</v>
      </c>
      <c r="G1082" s="102" t="s">
        <v>2166</v>
      </c>
      <c r="H1082" s="110" t="str">
        <f t="shared" si="36"/>
        <v xml:space="preserve"> </v>
      </c>
      <c r="I1082" s="55"/>
    </row>
    <row r="1083" spans="1:9" ht="30" customHeight="1" thickBot="1" x14ac:dyDescent="0.4">
      <c r="A1083" s="69" t="s">
        <v>1544</v>
      </c>
      <c r="B1083" s="39" t="s">
        <v>32</v>
      </c>
      <c r="C1083" s="40">
        <v>2000</v>
      </c>
      <c r="D1083" s="107">
        <v>2000</v>
      </c>
      <c r="E1083" s="48">
        <v>50</v>
      </c>
      <c r="F1083" s="123" t="str">
        <f t="shared" si="35"/>
        <v>DIJAMANTSKA</v>
      </c>
      <c r="G1083" s="102" t="s">
        <v>2166</v>
      </c>
      <c r="H1083" s="110" t="str">
        <f t="shared" si="36"/>
        <v xml:space="preserve"> </v>
      </c>
      <c r="I1083" s="55"/>
    </row>
    <row r="1084" spans="1:9" ht="30" customHeight="1" thickBot="1" x14ac:dyDescent="0.4">
      <c r="A1084" s="69" t="s">
        <v>1545</v>
      </c>
      <c r="B1084" s="39" t="s">
        <v>18</v>
      </c>
      <c r="C1084" s="40">
        <v>10000</v>
      </c>
      <c r="D1084" s="107">
        <v>6000</v>
      </c>
      <c r="E1084" s="91">
        <v>60</v>
      </c>
      <c r="F1084" s="123" t="str">
        <f t="shared" si="35"/>
        <v>DIJAMANTSKA</v>
      </c>
      <c r="G1084" s="101">
        <v>60</v>
      </c>
      <c r="H1084" s="110" t="str">
        <f t="shared" si="36"/>
        <v>PLATINASTA</v>
      </c>
      <c r="I1084" s="55"/>
    </row>
    <row r="1085" spans="1:9" ht="30" customHeight="1" thickBot="1" x14ac:dyDescent="0.4">
      <c r="A1085" s="69" t="s">
        <v>1546</v>
      </c>
      <c r="B1085" s="39" t="s">
        <v>43</v>
      </c>
      <c r="C1085" s="40">
        <v>40000</v>
      </c>
      <c r="D1085" s="107">
        <v>40000</v>
      </c>
      <c r="E1085" s="48" t="s">
        <v>1580</v>
      </c>
      <c r="F1085" s="123" t="str">
        <f t="shared" si="35"/>
        <v xml:space="preserve"> </v>
      </c>
      <c r="G1085" s="102" t="s">
        <v>2166</v>
      </c>
      <c r="H1085" s="110" t="str">
        <f t="shared" si="36"/>
        <v xml:space="preserve"> </v>
      </c>
      <c r="I1085" s="55"/>
    </row>
    <row r="1086" spans="1:9" ht="30" customHeight="1" thickBot="1" x14ac:dyDescent="0.4">
      <c r="A1086" s="69" t="s">
        <v>1549</v>
      </c>
      <c r="B1086" s="39" t="s">
        <v>64</v>
      </c>
      <c r="C1086" s="40">
        <v>9500</v>
      </c>
      <c r="D1086" s="107">
        <v>4400</v>
      </c>
      <c r="E1086" s="48">
        <v>37</v>
      </c>
      <c r="F1086" s="123" t="str">
        <f t="shared" si="35"/>
        <v>DIJAMANTSKA</v>
      </c>
      <c r="G1086" s="102">
        <v>40</v>
      </c>
      <c r="H1086" s="110" t="str">
        <f t="shared" si="36"/>
        <v>PLATINASTA</v>
      </c>
      <c r="I1086" s="55"/>
    </row>
    <row r="1087" spans="1:9" ht="30" customHeight="1" thickBot="1" x14ac:dyDescent="0.4">
      <c r="A1087" s="69" t="s">
        <v>1550</v>
      </c>
      <c r="B1087" s="39" t="s">
        <v>75</v>
      </c>
      <c r="C1087" s="40">
        <v>4000</v>
      </c>
      <c r="D1087" s="107">
        <v>4000</v>
      </c>
      <c r="E1087" s="48">
        <v>37</v>
      </c>
      <c r="F1087" s="123" t="str">
        <f t="shared" si="35"/>
        <v>DIJAMANTSKA</v>
      </c>
      <c r="G1087" s="102" t="s">
        <v>2166</v>
      </c>
      <c r="H1087" s="110" t="str">
        <f t="shared" si="36"/>
        <v xml:space="preserve"> </v>
      </c>
      <c r="I1087" s="55"/>
    </row>
    <row r="1088" spans="1:9" ht="46.5" customHeight="1" thickBot="1" x14ac:dyDescent="0.4">
      <c r="A1088" s="69" t="s">
        <v>1551</v>
      </c>
      <c r="B1088" s="39" t="s">
        <v>1552</v>
      </c>
      <c r="C1088" s="40">
        <v>19000</v>
      </c>
      <c r="D1088" s="1">
        <v>10000</v>
      </c>
      <c r="E1088" s="91">
        <v>152</v>
      </c>
      <c r="F1088" s="123" t="str">
        <f t="shared" si="35"/>
        <v>DIJAMANTSKA</v>
      </c>
      <c r="G1088" s="101">
        <v>152</v>
      </c>
      <c r="H1088" s="110" t="str">
        <f t="shared" si="36"/>
        <v>PLATINASTA</v>
      </c>
      <c r="I1088" s="55"/>
    </row>
    <row r="1089" spans="1:9" ht="30" customHeight="1" thickBot="1" x14ac:dyDescent="0.4">
      <c r="A1089" s="69" t="s">
        <v>1553</v>
      </c>
      <c r="B1089" s="39" t="s">
        <v>72</v>
      </c>
      <c r="C1089" s="40">
        <v>5000</v>
      </c>
      <c r="D1089" s="107">
        <v>5000</v>
      </c>
      <c r="E1089" s="48">
        <v>153</v>
      </c>
      <c r="F1089" s="123" t="str">
        <f t="shared" si="35"/>
        <v>DIJAMANTSKA</v>
      </c>
      <c r="G1089" s="102" t="s">
        <v>2166</v>
      </c>
      <c r="H1089" s="110" t="str">
        <f t="shared" si="36"/>
        <v xml:space="preserve"> </v>
      </c>
      <c r="I1089" s="55"/>
    </row>
    <row r="1090" spans="1:9" ht="30" customHeight="1" thickBot="1" x14ac:dyDescent="0.4">
      <c r="A1090" s="69" t="s">
        <v>1554</v>
      </c>
      <c r="B1090" s="39" t="s">
        <v>72</v>
      </c>
      <c r="C1090" s="40">
        <v>7200</v>
      </c>
      <c r="D1090" s="107">
        <v>6000</v>
      </c>
      <c r="E1090" s="91">
        <v>49</v>
      </c>
      <c r="F1090" s="123" t="str">
        <f t="shared" si="35"/>
        <v>PLATINASTA</v>
      </c>
      <c r="G1090" s="91">
        <v>60</v>
      </c>
      <c r="H1090" s="110" t="str">
        <f t="shared" si="36"/>
        <v>PLATINASTA</v>
      </c>
      <c r="I1090" s="55"/>
    </row>
    <row r="1091" spans="1:9" ht="44.5" customHeight="1" thickBot="1" x14ac:dyDescent="0.4">
      <c r="A1091" s="69" t="s">
        <v>1119</v>
      </c>
      <c r="B1091" s="72" t="s">
        <v>1</v>
      </c>
      <c r="C1091" s="70">
        <v>2850</v>
      </c>
      <c r="D1091" s="12">
        <v>1000</v>
      </c>
      <c r="E1091" s="48" t="s">
        <v>1563</v>
      </c>
      <c r="F1091" s="123" t="str">
        <f t="shared" si="35"/>
        <v xml:space="preserve"> </v>
      </c>
      <c r="G1091" s="102" t="s">
        <v>2166</v>
      </c>
      <c r="H1091" s="110" t="str">
        <f t="shared" si="36"/>
        <v xml:space="preserve"> </v>
      </c>
      <c r="I1091" s="55"/>
    </row>
    <row r="1092" spans="1:9" ht="30" customHeight="1" thickBot="1" x14ac:dyDescent="0.4">
      <c r="A1092" s="69" t="s">
        <v>1606</v>
      </c>
      <c r="B1092" s="72" t="s">
        <v>80</v>
      </c>
      <c r="C1092" s="70">
        <v>5400</v>
      </c>
      <c r="D1092" s="107">
        <v>5400</v>
      </c>
      <c r="E1092" s="48">
        <v>25</v>
      </c>
      <c r="F1092" s="123" t="str">
        <f t="shared" si="35"/>
        <v>PLATINASTA</v>
      </c>
      <c r="G1092" s="102" t="s">
        <v>2166</v>
      </c>
      <c r="H1092" s="110" t="str">
        <f t="shared" si="36"/>
        <v xml:space="preserve"> </v>
      </c>
      <c r="I1092" s="55"/>
    </row>
    <row r="1093" spans="1:9" ht="30" customHeight="1" thickBot="1" x14ac:dyDescent="0.4">
      <c r="A1093" s="69" t="s">
        <v>1607</v>
      </c>
      <c r="B1093" s="72" t="s">
        <v>108</v>
      </c>
      <c r="C1093" s="70">
        <v>1500</v>
      </c>
      <c r="D1093" s="107">
        <v>1500</v>
      </c>
      <c r="E1093" s="48">
        <v>10</v>
      </c>
      <c r="F1093" s="123" t="str">
        <f t="shared" si="35"/>
        <v>PLATINASTA</v>
      </c>
      <c r="G1093" s="102" t="s">
        <v>2166</v>
      </c>
      <c r="H1093" s="110" t="str">
        <f t="shared" si="36"/>
        <v xml:space="preserve"> </v>
      </c>
      <c r="I1093" s="55"/>
    </row>
    <row r="1094" spans="1:9" ht="30" customHeight="1" thickBot="1" x14ac:dyDescent="0.4">
      <c r="A1094" s="69" t="s">
        <v>1608</v>
      </c>
      <c r="B1094" s="72" t="s">
        <v>318</v>
      </c>
      <c r="C1094" s="70">
        <v>8000</v>
      </c>
      <c r="D1094" s="107">
        <v>2000</v>
      </c>
      <c r="E1094" s="91">
        <v>5</v>
      </c>
      <c r="F1094" s="123" t="str">
        <f t="shared" si="35"/>
        <v>PLATINASTA</v>
      </c>
      <c r="G1094" s="91">
        <v>5</v>
      </c>
      <c r="H1094" s="110" t="str">
        <f t="shared" si="36"/>
        <v>PLATINASTA PLUS</v>
      </c>
      <c r="I1094" s="55"/>
    </row>
    <row r="1095" spans="1:9" ht="30" customHeight="1" thickBot="1" x14ac:dyDescent="0.4">
      <c r="A1095" s="69" t="s">
        <v>728</v>
      </c>
      <c r="B1095" s="73" t="s">
        <v>68</v>
      </c>
      <c r="C1095" s="70">
        <v>111111</v>
      </c>
      <c r="D1095" s="3">
        <v>60480</v>
      </c>
      <c r="E1095" s="48">
        <v>550</v>
      </c>
      <c r="F1095" s="123" t="str">
        <f t="shared" si="35"/>
        <v>DIJAMANTSKA</v>
      </c>
      <c r="G1095" s="102" t="s">
        <v>2166</v>
      </c>
      <c r="H1095" s="110" t="str">
        <f t="shared" si="36"/>
        <v xml:space="preserve"> </v>
      </c>
      <c r="I1095" s="55"/>
    </row>
    <row r="1096" spans="1:9" ht="31.5" thickBot="1" x14ac:dyDescent="0.4">
      <c r="A1096" s="71" t="s">
        <v>264</v>
      </c>
      <c r="B1096" s="72" t="s">
        <v>203</v>
      </c>
      <c r="C1096" s="70">
        <v>12500</v>
      </c>
      <c r="D1096" s="15">
        <v>3000</v>
      </c>
      <c r="E1096" s="91">
        <v>21</v>
      </c>
      <c r="F1096" s="123" t="str">
        <f t="shared" si="35"/>
        <v>PLATINASTA</v>
      </c>
      <c r="G1096" s="101">
        <v>21</v>
      </c>
      <c r="H1096" s="110" t="str">
        <f t="shared" si="36"/>
        <v>PLATINASTA PLUS</v>
      </c>
      <c r="I1096" s="55"/>
    </row>
    <row r="1097" spans="1:9" ht="30" customHeight="1" thickBot="1" x14ac:dyDescent="0.4">
      <c r="A1097" s="71" t="s">
        <v>1609</v>
      </c>
      <c r="B1097" s="72" t="s">
        <v>203</v>
      </c>
      <c r="C1097" s="70">
        <v>12600</v>
      </c>
      <c r="D1097" s="107">
        <v>12600</v>
      </c>
      <c r="E1097" s="91">
        <v>105</v>
      </c>
      <c r="F1097" s="123" t="str">
        <f t="shared" si="35"/>
        <v>PLATINASTA</v>
      </c>
      <c r="G1097" s="91">
        <v>105</v>
      </c>
      <c r="H1097" s="110" t="str">
        <f t="shared" si="36"/>
        <v>PLATINASTA</v>
      </c>
      <c r="I1097" s="55"/>
    </row>
    <row r="1098" spans="1:9" ht="31.5" thickBot="1" x14ac:dyDescent="0.4">
      <c r="A1098" s="71" t="s">
        <v>844</v>
      </c>
      <c r="B1098" s="72" t="s">
        <v>280</v>
      </c>
      <c r="C1098" s="70">
        <v>9000</v>
      </c>
      <c r="D1098" s="50">
        <v>2000</v>
      </c>
      <c r="E1098" s="48">
        <v>50</v>
      </c>
      <c r="F1098" s="123" t="str">
        <f t="shared" si="35"/>
        <v>DIJAMANTSKA</v>
      </c>
      <c r="G1098" s="102" t="s">
        <v>2166</v>
      </c>
      <c r="H1098" s="110" t="str">
        <f t="shared" si="36"/>
        <v xml:space="preserve"> </v>
      </c>
      <c r="I1098" s="55"/>
    </row>
    <row r="1099" spans="1:9" ht="30" customHeight="1" thickBot="1" x14ac:dyDescent="0.4">
      <c r="A1099" s="71" t="s">
        <v>1610</v>
      </c>
      <c r="B1099" s="72" t="s">
        <v>196</v>
      </c>
      <c r="C1099" s="70">
        <v>5000</v>
      </c>
      <c r="D1099" s="107">
        <v>5000</v>
      </c>
      <c r="E1099" s="10" t="s">
        <v>1559</v>
      </c>
      <c r="F1099" s="123" t="str">
        <f t="shared" si="35"/>
        <v xml:space="preserve"> </v>
      </c>
      <c r="G1099" s="102" t="s">
        <v>2166</v>
      </c>
      <c r="H1099" s="110" t="str">
        <f t="shared" si="36"/>
        <v xml:space="preserve"> </v>
      </c>
      <c r="I1099" s="55" t="s">
        <v>1611</v>
      </c>
    </row>
    <row r="1100" spans="1:9" ht="30" customHeight="1" thickBot="1" x14ac:dyDescent="0.4">
      <c r="A1100" s="71" t="s">
        <v>1612</v>
      </c>
      <c r="B1100" s="72" t="s">
        <v>251</v>
      </c>
      <c r="C1100" s="70">
        <v>3000</v>
      </c>
      <c r="D1100" s="1">
        <v>3000</v>
      </c>
      <c r="E1100" s="10">
        <v>40</v>
      </c>
      <c r="F1100" s="123" t="str">
        <f t="shared" si="35"/>
        <v>DIJAMANTSKA</v>
      </c>
      <c r="G1100" s="102" t="s">
        <v>2166</v>
      </c>
      <c r="H1100" s="110" t="str">
        <f t="shared" si="36"/>
        <v xml:space="preserve"> </v>
      </c>
      <c r="I1100" s="55"/>
    </row>
    <row r="1101" spans="1:9" ht="30" customHeight="1" thickBot="1" x14ac:dyDescent="0.4">
      <c r="A1101" s="71" t="s">
        <v>1614</v>
      </c>
      <c r="B1101" s="72" t="s">
        <v>608</v>
      </c>
      <c r="C1101" s="70">
        <v>29000</v>
      </c>
      <c r="D1101" s="107">
        <v>5000</v>
      </c>
      <c r="E1101" s="91">
        <v>240</v>
      </c>
      <c r="F1101" s="123" t="str">
        <f t="shared" si="35"/>
        <v>DIJAMANTSKA</v>
      </c>
      <c r="G1101" s="101">
        <v>240</v>
      </c>
      <c r="H1101" s="110" t="str">
        <f t="shared" si="36"/>
        <v>PLATINASTA</v>
      </c>
      <c r="I1101" s="55"/>
    </row>
    <row r="1102" spans="1:9" ht="30" customHeight="1" thickBot="1" x14ac:dyDescent="0.4">
      <c r="A1102" s="43" t="s">
        <v>1615</v>
      </c>
      <c r="B1102" s="39" t="s">
        <v>1</v>
      </c>
      <c r="C1102" s="40">
        <v>6000</v>
      </c>
      <c r="D1102" s="107">
        <v>3000</v>
      </c>
      <c r="E1102" s="91">
        <v>23</v>
      </c>
      <c r="F1102" s="123" t="str">
        <f t="shared" si="35"/>
        <v>PLATINASTA</v>
      </c>
      <c r="G1102" s="101">
        <v>23</v>
      </c>
      <c r="H1102" s="110" t="str">
        <f t="shared" si="36"/>
        <v>PLATINASTA</v>
      </c>
      <c r="I1102" s="55"/>
    </row>
    <row r="1103" spans="1:9" ht="30" customHeight="1" thickBot="1" x14ac:dyDescent="0.4">
      <c r="A1103" s="71" t="s">
        <v>1616</v>
      </c>
      <c r="B1103" s="72" t="s">
        <v>1</v>
      </c>
      <c r="C1103" s="70">
        <v>2000</v>
      </c>
      <c r="D1103" s="1">
        <v>2000</v>
      </c>
      <c r="E1103" s="48">
        <v>9</v>
      </c>
      <c r="F1103" s="123" t="str">
        <f t="shared" si="35"/>
        <v>PLATINASTA</v>
      </c>
      <c r="G1103" s="102" t="s">
        <v>2166</v>
      </c>
      <c r="H1103" s="110" t="str">
        <f t="shared" si="36"/>
        <v xml:space="preserve"> </v>
      </c>
      <c r="I1103" s="55"/>
    </row>
    <row r="1104" spans="1:9" ht="30" customHeight="1" thickBot="1" x14ac:dyDescent="0.4">
      <c r="A1104" s="71" t="s">
        <v>1617</v>
      </c>
      <c r="B1104" s="72" t="s">
        <v>108</v>
      </c>
      <c r="C1104" s="70">
        <v>5000</v>
      </c>
      <c r="D1104" s="1">
        <v>5000</v>
      </c>
      <c r="E1104" s="48">
        <v>110</v>
      </c>
      <c r="F1104" s="123" t="str">
        <f t="shared" si="35"/>
        <v>DIJAMANTSKA</v>
      </c>
      <c r="G1104" s="102" t="s">
        <v>2166</v>
      </c>
      <c r="H1104" s="110" t="str">
        <f t="shared" si="36"/>
        <v xml:space="preserve"> </v>
      </c>
      <c r="I1104" s="55"/>
    </row>
    <row r="1105" spans="1:9" ht="30" customHeight="1" thickBot="1" x14ac:dyDescent="0.4">
      <c r="A1105" s="71" t="s">
        <v>1618</v>
      </c>
      <c r="B1105" s="72" t="s">
        <v>287</v>
      </c>
      <c r="C1105" s="70">
        <v>3250</v>
      </c>
      <c r="D1105" s="107">
        <v>1000</v>
      </c>
      <c r="E1105" s="48">
        <v>35</v>
      </c>
      <c r="F1105" s="123" t="str">
        <f t="shared" si="35"/>
        <v>DIJAMANTSKA</v>
      </c>
      <c r="G1105" s="102">
        <v>35</v>
      </c>
      <c r="H1105" s="110" t="str">
        <f t="shared" si="36"/>
        <v>DIJAMANTSKA</v>
      </c>
      <c r="I1105" s="55"/>
    </row>
    <row r="1106" spans="1:9" ht="30" customHeight="1" thickBot="1" x14ac:dyDescent="0.4">
      <c r="A1106" s="43" t="s">
        <v>1619</v>
      </c>
      <c r="B1106" s="39" t="s">
        <v>203</v>
      </c>
      <c r="C1106" s="40">
        <v>3720</v>
      </c>
      <c r="D1106" s="107">
        <v>3720</v>
      </c>
      <c r="E1106" s="48">
        <v>31</v>
      </c>
      <c r="F1106" s="123" t="str">
        <f t="shared" si="35"/>
        <v>PLATINASTA</v>
      </c>
      <c r="G1106" s="102" t="s">
        <v>2166</v>
      </c>
      <c r="H1106" s="110" t="str">
        <f t="shared" si="36"/>
        <v xml:space="preserve"> </v>
      </c>
      <c r="I1106" s="55"/>
    </row>
    <row r="1107" spans="1:9" ht="30" customHeight="1" thickBot="1" x14ac:dyDescent="0.4">
      <c r="A1107" s="43" t="s">
        <v>1620</v>
      </c>
      <c r="B1107" s="39" t="s">
        <v>133</v>
      </c>
      <c r="C1107" s="40">
        <v>2000</v>
      </c>
      <c r="D1107" s="1">
        <v>2000</v>
      </c>
      <c r="E1107" s="48">
        <v>31</v>
      </c>
      <c r="F1107" s="123" t="str">
        <f t="shared" si="35"/>
        <v>DIJAMANTSKA</v>
      </c>
      <c r="G1107" s="102" t="s">
        <v>2166</v>
      </c>
      <c r="H1107" s="110" t="str">
        <f t="shared" si="36"/>
        <v xml:space="preserve"> </v>
      </c>
      <c r="I1107" s="55"/>
    </row>
    <row r="1108" spans="1:9" ht="30" customHeight="1" thickBot="1" x14ac:dyDescent="0.4">
      <c r="A1108" s="43" t="s">
        <v>1205</v>
      </c>
      <c r="B1108" s="39" t="s">
        <v>44</v>
      </c>
      <c r="C1108" s="40">
        <v>7200</v>
      </c>
      <c r="D1108" s="4">
        <v>2000</v>
      </c>
      <c r="E1108" s="91">
        <v>60</v>
      </c>
      <c r="F1108" s="123" t="str">
        <f t="shared" si="35"/>
        <v>DIJAMANTSKA</v>
      </c>
      <c r="G1108" s="101">
        <v>60</v>
      </c>
      <c r="H1108" s="110" t="str">
        <f t="shared" si="36"/>
        <v>PLATINASTA</v>
      </c>
      <c r="I1108" s="55"/>
    </row>
    <row r="1109" spans="1:9" ht="47.25" customHeight="1" thickBot="1" x14ac:dyDescent="0.4">
      <c r="A1109" s="28" t="s">
        <v>444</v>
      </c>
      <c r="B1109" s="39" t="s">
        <v>262</v>
      </c>
      <c r="C1109" s="40">
        <v>15000</v>
      </c>
      <c r="D1109" s="1">
        <v>5000</v>
      </c>
      <c r="E1109" s="48">
        <v>40</v>
      </c>
      <c r="F1109" s="123" t="str">
        <f t="shared" si="35"/>
        <v>PLATINASTA</v>
      </c>
      <c r="G1109" s="102">
        <v>44</v>
      </c>
      <c r="H1109" s="110" t="str">
        <f t="shared" si="36"/>
        <v>PLATINASTA PLUS</v>
      </c>
      <c r="I1109" s="55"/>
    </row>
    <row r="1110" spans="1:9" ht="30" customHeight="1" thickBot="1" x14ac:dyDescent="0.4">
      <c r="A1110" s="43" t="s">
        <v>1621</v>
      </c>
      <c r="B1110" s="39" t="s">
        <v>294</v>
      </c>
      <c r="C1110" s="40">
        <v>1000</v>
      </c>
      <c r="D1110" s="1">
        <v>1000</v>
      </c>
      <c r="E1110" s="48">
        <v>50</v>
      </c>
      <c r="F1110" s="123" t="str">
        <f t="shared" si="35"/>
        <v>DIJAMANTSKA</v>
      </c>
      <c r="G1110" s="102" t="s">
        <v>2166</v>
      </c>
      <c r="H1110" s="110" t="str">
        <f t="shared" si="36"/>
        <v xml:space="preserve"> </v>
      </c>
      <c r="I1110" s="55"/>
    </row>
    <row r="1111" spans="1:9" ht="30" customHeight="1" thickBot="1" x14ac:dyDescent="0.4">
      <c r="A1111" s="43" t="s">
        <v>1622</v>
      </c>
      <c r="B1111" s="39" t="s">
        <v>449</v>
      </c>
      <c r="C1111" s="40">
        <v>7200</v>
      </c>
      <c r="D1111" s="1">
        <v>7200</v>
      </c>
      <c r="E1111" s="91">
        <v>55</v>
      </c>
      <c r="F1111" s="123" t="str">
        <f t="shared" si="35"/>
        <v>PLATINASTA</v>
      </c>
      <c r="G1111" s="101">
        <v>55</v>
      </c>
      <c r="H1111" s="110" t="str">
        <f t="shared" si="36"/>
        <v>PLATINASTA</v>
      </c>
      <c r="I1111" s="55"/>
    </row>
    <row r="1112" spans="1:9" s="9" customFormat="1" ht="39" customHeight="1" thickBot="1" x14ac:dyDescent="0.4">
      <c r="A1112" s="43" t="s">
        <v>1623</v>
      </c>
      <c r="B1112" s="39" t="s">
        <v>853</v>
      </c>
      <c r="C1112" s="40">
        <v>18000</v>
      </c>
      <c r="D1112" s="1">
        <v>10000</v>
      </c>
      <c r="E1112" s="91">
        <v>90</v>
      </c>
      <c r="F1112" s="123" t="str">
        <f t="shared" si="35"/>
        <v>DIJAMANTSKA</v>
      </c>
      <c r="G1112" s="101">
        <v>150</v>
      </c>
      <c r="H1112" s="110" t="str">
        <f t="shared" si="36"/>
        <v>PLATINASTA</v>
      </c>
      <c r="I1112" s="59"/>
    </row>
    <row r="1113" spans="1:9" s="9" customFormat="1" ht="30" customHeight="1" thickBot="1" x14ac:dyDescent="0.4">
      <c r="A1113" s="43" t="s">
        <v>1624</v>
      </c>
      <c r="B1113" s="39" t="s">
        <v>43</v>
      </c>
      <c r="C1113" s="40">
        <v>5000</v>
      </c>
      <c r="D1113" s="1">
        <v>5000</v>
      </c>
      <c r="E1113" s="48" t="s">
        <v>1559</v>
      </c>
      <c r="F1113" s="123" t="str">
        <f t="shared" si="35"/>
        <v xml:space="preserve"> </v>
      </c>
      <c r="G1113" s="102" t="s">
        <v>2166</v>
      </c>
      <c r="H1113" s="110" t="str">
        <f t="shared" si="36"/>
        <v xml:space="preserve"> </v>
      </c>
      <c r="I1113" s="59"/>
    </row>
    <row r="1114" spans="1:9" s="9" customFormat="1" ht="31.15" customHeight="1" thickBot="1" x14ac:dyDescent="0.4">
      <c r="A1114" s="71" t="s">
        <v>1625</v>
      </c>
      <c r="B1114" s="72" t="s">
        <v>21</v>
      </c>
      <c r="C1114" s="70">
        <v>2000</v>
      </c>
      <c r="D1114" s="107">
        <v>2000</v>
      </c>
      <c r="E1114" s="48">
        <v>95</v>
      </c>
      <c r="F1114" s="123" t="str">
        <f t="shared" si="35"/>
        <v>DIJAMANTSKA</v>
      </c>
      <c r="G1114" s="102" t="s">
        <v>2166</v>
      </c>
      <c r="H1114" s="110" t="str">
        <f t="shared" si="36"/>
        <v xml:space="preserve"> </v>
      </c>
      <c r="I1114" s="59"/>
    </row>
    <row r="1115" spans="1:9" s="9" customFormat="1" ht="47.25" customHeight="1" thickBot="1" x14ac:dyDescent="0.4">
      <c r="A1115" s="71" t="s">
        <v>1072</v>
      </c>
      <c r="B1115" s="72" t="s">
        <v>152</v>
      </c>
      <c r="C1115" s="70">
        <v>7800</v>
      </c>
      <c r="D1115" s="107">
        <v>3000</v>
      </c>
      <c r="E1115" s="91">
        <v>40</v>
      </c>
      <c r="F1115" s="123" t="str">
        <f t="shared" si="35"/>
        <v>DIJAMANTSKA</v>
      </c>
      <c r="G1115" s="101">
        <v>65</v>
      </c>
      <c r="H1115" s="110" t="str">
        <f t="shared" si="36"/>
        <v>PLATINASTA</v>
      </c>
      <c r="I1115" s="59"/>
    </row>
    <row r="1116" spans="1:9" s="9" customFormat="1" ht="30" customHeight="1" thickBot="1" x14ac:dyDescent="0.4">
      <c r="A1116" s="71" t="s">
        <v>1627</v>
      </c>
      <c r="B1116" s="72" t="s">
        <v>55</v>
      </c>
      <c r="C1116" s="70">
        <v>3000</v>
      </c>
      <c r="D1116" s="107">
        <v>3000</v>
      </c>
      <c r="E1116" s="91">
        <v>55</v>
      </c>
      <c r="F1116" s="123" t="str">
        <f t="shared" si="35"/>
        <v>DIJAMANTSKA</v>
      </c>
      <c r="G1116" s="91">
        <v>55</v>
      </c>
      <c r="H1116" s="110" t="str">
        <f t="shared" si="36"/>
        <v>DIJAMANTSKA</v>
      </c>
      <c r="I1116" s="59"/>
    </row>
    <row r="1117" spans="1:9" s="9" customFormat="1" ht="30" customHeight="1" thickBot="1" x14ac:dyDescent="0.4">
      <c r="A1117" s="43" t="s">
        <v>1628</v>
      </c>
      <c r="B1117" s="39" t="s">
        <v>21</v>
      </c>
      <c r="C1117" s="40">
        <v>7520</v>
      </c>
      <c r="D1117" s="3">
        <v>2520</v>
      </c>
      <c r="E1117" s="91">
        <v>25</v>
      </c>
      <c r="F1117" s="123" t="str">
        <f t="shared" si="35"/>
        <v>DIJAMANTSKA</v>
      </c>
      <c r="G1117" s="101">
        <v>40</v>
      </c>
      <c r="H1117" s="110" t="str">
        <f t="shared" si="36"/>
        <v>PLATINASTA</v>
      </c>
      <c r="I1117" s="59"/>
    </row>
    <row r="1118" spans="1:9" s="9" customFormat="1" ht="30" customHeight="1" thickBot="1" x14ac:dyDescent="0.4">
      <c r="A1118" s="43" t="s">
        <v>1630</v>
      </c>
      <c r="B1118" s="39" t="s">
        <v>50</v>
      </c>
      <c r="C1118" s="40">
        <v>800</v>
      </c>
      <c r="D1118" s="107">
        <v>800</v>
      </c>
      <c r="E1118" s="48">
        <v>35</v>
      </c>
      <c r="F1118" s="123" t="str">
        <f t="shared" si="35"/>
        <v>DIJAMANTSKA</v>
      </c>
      <c r="G1118" s="102" t="s">
        <v>2166</v>
      </c>
      <c r="H1118" s="110" t="str">
        <f t="shared" si="36"/>
        <v xml:space="preserve"> </v>
      </c>
      <c r="I1118" s="59"/>
    </row>
    <row r="1119" spans="1:9" s="9" customFormat="1" ht="30" customHeight="1" thickBot="1" x14ac:dyDescent="0.4">
      <c r="A1119" s="43" t="s">
        <v>1613</v>
      </c>
      <c r="B1119" s="39" t="s">
        <v>49</v>
      </c>
      <c r="C1119" s="40">
        <v>6000</v>
      </c>
      <c r="D1119" s="107">
        <v>1000</v>
      </c>
      <c r="E1119" s="91">
        <v>50</v>
      </c>
      <c r="F1119" s="123" t="str">
        <f t="shared" si="35"/>
        <v>DIJAMANTSKA</v>
      </c>
      <c r="G1119" s="91">
        <v>50</v>
      </c>
      <c r="H1119" s="110" t="str">
        <f t="shared" si="36"/>
        <v>PLATINASTA</v>
      </c>
      <c r="I1119" s="59"/>
    </row>
    <row r="1120" spans="1:9" s="9" customFormat="1" ht="30" customHeight="1" thickBot="1" x14ac:dyDescent="0.4">
      <c r="A1120" s="43" t="s">
        <v>1631</v>
      </c>
      <c r="B1120" s="39" t="s">
        <v>97</v>
      </c>
      <c r="C1120" s="40">
        <v>7000</v>
      </c>
      <c r="D1120" s="107">
        <v>7000</v>
      </c>
      <c r="E1120" s="48">
        <v>72</v>
      </c>
      <c r="F1120" s="123" t="str">
        <f t="shared" si="35"/>
        <v>DIJAMANTSKA</v>
      </c>
      <c r="G1120" s="102" t="s">
        <v>2166</v>
      </c>
      <c r="H1120" s="110" t="str">
        <f t="shared" si="36"/>
        <v xml:space="preserve"> </v>
      </c>
      <c r="I1120" s="59"/>
    </row>
    <row r="1121" spans="1:9" s="9" customFormat="1" ht="30" customHeight="1" thickBot="1" x14ac:dyDescent="0.4">
      <c r="A1121" s="43" t="s">
        <v>1632</v>
      </c>
      <c r="B1121" s="39" t="s">
        <v>656</v>
      </c>
      <c r="C1121" s="40">
        <v>2500</v>
      </c>
      <c r="D1121" s="107">
        <v>2500</v>
      </c>
      <c r="E1121" s="48">
        <v>20</v>
      </c>
      <c r="F1121" s="123" t="str">
        <f t="shared" si="35"/>
        <v>PLATINASTA</v>
      </c>
      <c r="G1121" s="102" t="s">
        <v>2166</v>
      </c>
      <c r="H1121" s="110" t="str">
        <f t="shared" si="36"/>
        <v xml:space="preserve"> </v>
      </c>
      <c r="I1121" s="59"/>
    </row>
    <row r="1122" spans="1:9" s="9" customFormat="1" ht="30" customHeight="1" thickBot="1" x14ac:dyDescent="0.4">
      <c r="A1122" s="43" t="s">
        <v>868</v>
      </c>
      <c r="B1122" s="41" t="s">
        <v>70</v>
      </c>
      <c r="C1122" s="40">
        <v>30000</v>
      </c>
      <c r="D1122" s="50">
        <v>10000</v>
      </c>
      <c r="E1122" s="48">
        <v>175</v>
      </c>
      <c r="F1122" s="123" t="str">
        <f t="shared" si="35"/>
        <v>DIJAMANTSKA</v>
      </c>
      <c r="G1122" s="102" t="s">
        <v>2166</v>
      </c>
      <c r="H1122" s="110" t="str">
        <f t="shared" si="36"/>
        <v xml:space="preserve"> </v>
      </c>
      <c r="I1122" s="59"/>
    </row>
    <row r="1123" spans="1:9" s="9" customFormat="1" ht="42.75" customHeight="1" thickBot="1" x14ac:dyDescent="0.4">
      <c r="A1123" s="43" t="s">
        <v>1464</v>
      </c>
      <c r="B1123" s="39" t="s">
        <v>49</v>
      </c>
      <c r="C1123" s="40">
        <v>38100</v>
      </c>
      <c r="D1123" s="107">
        <v>15000</v>
      </c>
      <c r="E1123" s="48">
        <v>240</v>
      </c>
      <c r="F1123" s="123" t="str">
        <f t="shared" si="35"/>
        <v>DIJAMANTSKA</v>
      </c>
      <c r="G1123" s="102">
        <v>240</v>
      </c>
      <c r="H1123" s="110" t="str">
        <f t="shared" si="36"/>
        <v>PLATINASTA PLUS</v>
      </c>
      <c r="I1123" s="59"/>
    </row>
    <row r="1124" spans="1:9" s="9" customFormat="1" ht="30" customHeight="1" thickBot="1" x14ac:dyDescent="0.4">
      <c r="A1124" s="71" t="s">
        <v>1633</v>
      </c>
      <c r="B1124" s="72" t="s">
        <v>203</v>
      </c>
      <c r="C1124" s="70">
        <v>2000</v>
      </c>
      <c r="D1124" s="107">
        <v>2000</v>
      </c>
      <c r="E1124" s="48">
        <v>15</v>
      </c>
      <c r="F1124" s="123" t="str">
        <f t="shared" si="35"/>
        <v>PLATINASTA</v>
      </c>
      <c r="G1124" s="102" t="s">
        <v>2166</v>
      </c>
      <c r="H1124" s="110" t="str">
        <f t="shared" si="36"/>
        <v xml:space="preserve"> </v>
      </c>
      <c r="I1124" s="59"/>
    </row>
    <row r="1125" spans="1:9" s="9" customFormat="1" ht="30" customHeight="1" thickBot="1" x14ac:dyDescent="0.4">
      <c r="A1125" s="71" t="s">
        <v>1634</v>
      </c>
      <c r="B1125" s="72" t="s">
        <v>49</v>
      </c>
      <c r="C1125" s="70">
        <v>10000</v>
      </c>
      <c r="D1125" s="107">
        <v>10000</v>
      </c>
      <c r="E1125" s="48">
        <v>100</v>
      </c>
      <c r="F1125" s="123" t="str">
        <f t="shared" si="35"/>
        <v>DIJAMANTSKA</v>
      </c>
      <c r="G1125" s="102" t="s">
        <v>2166</v>
      </c>
      <c r="H1125" s="110" t="str">
        <f t="shared" si="36"/>
        <v xml:space="preserve"> </v>
      </c>
      <c r="I1125" s="59"/>
    </row>
    <row r="1126" spans="1:9" s="9" customFormat="1" ht="30" customHeight="1" thickBot="1" x14ac:dyDescent="0.4">
      <c r="A1126" s="71" t="s">
        <v>1635</v>
      </c>
      <c r="B1126" s="72" t="s">
        <v>1636</v>
      </c>
      <c r="C1126" s="70">
        <v>6500</v>
      </c>
      <c r="D1126" s="107">
        <v>6500</v>
      </c>
      <c r="E1126" s="48" t="s">
        <v>1584</v>
      </c>
      <c r="F1126" s="123" t="str">
        <f t="shared" si="35"/>
        <v xml:space="preserve"> </v>
      </c>
      <c r="G1126" s="102" t="s">
        <v>2166</v>
      </c>
      <c r="H1126" s="110" t="str">
        <f t="shared" si="36"/>
        <v xml:space="preserve"> </v>
      </c>
      <c r="I1126" s="59"/>
    </row>
    <row r="1127" spans="1:9" s="9" customFormat="1" ht="30" customHeight="1" thickBot="1" x14ac:dyDescent="0.4">
      <c r="A1127" s="71" t="s">
        <v>1637</v>
      </c>
      <c r="B1127" s="72" t="s">
        <v>217</v>
      </c>
      <c r="C1127" s="70">
        <v>2000</v>
      </c>
      <c r="D1127" s="107">
        <v>2000</v>
      </c>
      <c r="E1127" s="91">
        <v>61</v>
      </c>
      <c r="F1127" s="123" t="str">
        <f t="shared" si="35"/>
        <v>DIJAMANTSKA</v>
      </c>
      <c r="G1127" s="91">
        <v>61</v>
      </c>
      <c r="H1127" s="110" t="str">
        <f t="shared" si="36"/>
        <v>DIJAMANTSKA</v>
      </c>
      <c r="I1127" s="59"/>
    </row>
    <row r="1128" spans="1:9" s="9" customFormat="1" ht="30" customHeight="1" thickBot="1" x14ac:dyDescent="0.4">
      <c r="A1128" s="71" t="s">
        <v>788</v>
      </c>
      <c r="B1128" s="72" t="s">
        <v>49</v>
      </c>
      <c r="C1128" s="70">
        <v>3000</v>
      </c>
      <c r="D1128" s="3">
        <v>1000</v>
      </c>
      <c r="E1128" s="48">
        <v>80</v>
      </c>
      <c r="F1128" s="123" t="str">
        <f t="shared" si="35"/>
        <v>DIJAMANTSKA</v>
      </c>
      <c r="G1128" s="102" t="s">
        <v>2166</v>
      </c>
      <c r="H1128" s="110" t="str">
        <f t="shared" si="36"/>
        <v xml:space="preserve"> </v>
      </c>
      <c r="I1128" s="59"/>
    </row>
    <row r="1129" spans="1:9" s="9" customFormat="1" ht="30" customHeight="1" thickBot="1" x14ac:dyDescent="0.4">
      <c r="A1129" s="71" t="s">
        <v>1638</v>
      </c>
      <c r="B1129" s="72" t="s">
        <v>68</v>
      </c>
      <c r="C1129" s="70">
        <v>12000</v>
      </c>
      <c r="D1129" s="107">
        <v>12000</v>
      </c>
      <c r="E1129" s="48">
        <v>200</v>
      </c>
      <c r="F1129" s="123" t="str">
        <f t="shared" si="35"/>
        <v>DIJAMANTSKA</v>
      </c>
      <c r="G1129" s="102" t="s">
        <v>2166</v>
      </c>
      <c r="H1129" s="110" t="str">
        <f t="shared" si="36"/>
        <v xml:space="preserve"> </v>
      </c>
      <c r="I1129" s="59"/>
    </row>
    <row r="1130" spans="1:9" s="9" customFormat="1" ht="30" customHeight="1" thickBot="1" x14ac:dyDescent="0.4">
      <c r="A1130" s="71" t="s">
        <v>1639</v>
      </c>
      <c r="B1130" s="72" t="s">
        <v>34</v>
      </c>
      <c r="C1130" s="70">
        <v>4080</v>
      </c>
      <c r="D1130" s="107">
        <v>4080</v>
      </c>
      <c r="E1130" s="48" t="s">
        <v>1584</v>
      </c>
      <c r="F1130" s="123" t="str">
        <f t="shared" si="35"/>
        <v xml:space="preserve"> </v>
      </c>
      <c r="G1130" s="102" t="s">
        <v>2166</v>
      </c>
      <c r="H1130" s="110" t="str">
        <f t="shared" si="36"/>
        <v xml:space="preserve"> </v>
      </c>
      <c r="I1130" s="59"/>
    </row>
    <row r="1131" spans="1:9" s="9" customFormat="1" ht="30" customHeight="1" thickBot="1" x14ac:dyDescent="0.4">
      <c r="A1131" s="71" t="s">
        <v>1123</v>
      </c>
      <c r="B1131" s="72" t="s">
        <v>21</v>
      </c>
      <c r="C1131" s="70">
        <v>8000</v>
      </c>
      <c r="D1131" s="4">
        <v>5000</v>
      </c>
      <c r="E1131" s="48">
        <v>58</v>
      </c>
      <c r="F1131" s="123" t="str">
        <f t="shared" si="35"/>
        <v>DIJAMANTSKA</v>
      </c>
      <c r="G1131" s="102" t="s">
        <v>2166</v>
      </c>
      <c r="H1131" s="110" t="str">
        <f t="shared" si="36"/>
        <v xml:space="preserve"> </v>
      </c>
      <c r="I1131" s="59"/>
    </row>
    <row r="1132" spans="1:9" s="9" customFormat="1" ht="30" customHeight="1" thickBot="1" x14ac:dyDescent="0.4">
      <c r="A1132" s="71" t="s">
        <v>985</v>
      </c>
      <c r="B1132" s="72" t="s">
        <v>301</v>
      </c>
      <c r="C1132" s="70">
        <v>6000</v>
      </c>
      <c r="D1132" s="4">
        <v>2000</v>
      </c>
      <c r="E1132" s="48">
        <v>31</v>
      </c>
      <c r="F1132" s="123" t="str">
        <f t="shared" si="35"/>
        <v>DIJAMANTSKA</v>
      </c>
      <c r="G1132" s="102" t="s">
        <v>2166</v>
      </c>
      <c r="H1132" s="110" t="str">
        <f t="shared" si="36"/>
        <v xml:space="preserve"> </v>
      </c>
      <c r="I1132" s="59"/>
    </row>
    <row r="1133" spans="1:9" s="9" customFormat="1" ht="62.25" customHeight="1" thickBot="1" x14ac:dyDescent="0.4">
      <c r="A1133" s="71" t="s">
        <v>454</v>
      </c>
      <c r="B1133" s="72" t="s">
        <v>44</v>
      </c>
      <c r="C1133" s="70">
        <v>14000</v>
      </c>
      <c r="D1133" s="15">
        <v>2500</v>
      </c>
      <c r="E1133" s="48">
        <v>30</v>
      </c>
      <c r="F1133" s="123" t="str">
        <f t="shared" si="35"/>
        <v>DIJAMANTSKA</v>
      </c>
      <c r="G1133" s="102">
        <v>30</v>
      </c>
      <c r="H1133" s="110" t="str">
        <f t="shared" si="36"/>
        <v>PLATINASTA PLUS</v>
      </c>
      <c r="I1133" s="59"/>
    </row>
    <row r="1134" spans="1:9" s="9" customFormat="1" ht="36.75" customHeight="1" thickBot="1" x14ac:dyDescent="0.4">
      <c r="A1134" s="71" t="s">
        <v>1640</v>
      </c>
      <c r="B1134" s="72" t="s">
        <v>12</v>
      </c>
      <c r="C1134" s="70">
        <v>14400</v>
      </c>
      <c r="D1134" s="107">
        <v>6000</v>
      </c>
      <c r="E1134" s="48">
        <v>100</v>
      </c>
      <c r="F1134" s="123" t="str">
        <f t="shared" si="35"/>
        <v>DIJAMANTSKA</v>
      </c>
      <c r="G1134" s="102">
        <v>100</v>
      </c>
      <c r="H1134" s="110" t="str">
        <f t="shared" si="36"/>
        <v>PLATINASTA</v>
      </c>
      <c r="I1134" s="59"/>
    </row>
    <row r="1135" spans="1:9" s="9" customFormat="1" ht="30" customHeight="1" thickBot="1" x14ac:dyDescent="0.4">
      <c r="A1135" s="71" t="s">
        <v>1642</v>
      </c>
      <c r="B1135" s="72" t="s">
        <v>1643</v>
      </c>
      <c r="C1135" s="70">
        <v>3000</v>
      </c>
      <c r="D1135" s="107">
        <v>3000</v>
      </c>
      <c r="E1135" s="48" t="s">
        <v>1563</v>
      </c>
      <c r="F1135" s="123" t="str">
        <f t="shared" si="35"/>
        <v xml:space="preserve"> </v>
      </c>
      <c r="G1135" s="102" t="s">
        <v>2166</v>
      </c>
      <c r="H1135" s="110" t="str">
        <f t="shared" si="36"/>
        <v xml:space="preserve"> </v>
      </c>
      <c r="I1135" s="59"/>
    </row>
    <row r="1136" spans="1:9" s="9" customFormat="1" ht="30" customHeight="1" thickBot="1" x14ac:dyDescent="0.4">
      <c r="A1136" s="71" t="s">
        <v>1645</v>
      </c>
      <c r="B1136" s="72" t="s">
        <v>44</v>
      </c>
      <c r="C1136" s="70">
        <v>5640</v>
      </c>
      <c r="D1136" s="107">
        <v>5640</v>
      </c>
      <c r="E1136" s="91">
        <v>47</v>
      </c>
      <c r="F1136" s="123" t="str">
        <f t="shared" si="35"/>
        <v>PLATINASTA</v>
      </c>
      <c r="G1136" s="91">
        <v>47</v>
      </c>
      <c r="H1136" s="110" t="str">
        <f t="shared" si="36"/>
        <v>PLATINASTA</v>
      </c>
      <c r="I1136" s="59"/>
    </row>
    <row r="1137" spans="1:9" s="9" customFormat="1" ht="63.75" customHeight="1" thickBot="1" x14ac:dyDescent="0.4">
      <c r="A1137" s="71" t="s">
        <v>1626</v>
      </c>
      <c r="B1137" s="72" t="s">
        <v>49</v>
      </c>
      <c r="C1137" s="70">
        <v>42600</v>
      </c>
      <c r="D1137" s="107">
        <v>3000</v>
      </c>
      <c r="E1137" s="48">
        <v>300</v>
      </c>
      <c r="F1137" s="123" t="str">
        <f t="shared" si="35"/>
        <v>DIJAMANTSKA</v>
      </c>
      <c r="G1137" s="102">
        <v>280</v>
      </c>
      <c r="H1137" s="110" t="str">
        <f t="shared" si="36"/>
        <v>PLATINASTA PLUS</v>
      </c>
      <c r="I1137" s="59"/>
    </row>
    <row r="1138" spans="1:9" s="9" customFormat="1" ht="30" customHeight="1" thickBot="1" x14ac:dyDescent="0.4">
      <c r="A1138" s="71" t="s">
        <v>1646</v>
      </c>
      <c r="B1138" s="72" t="s">
        <v>228</v>
      </c>
      <c r="C1138" s="70">
        <v>12000</v>
      </c>
      <c r="D1138" s="107">
        <v>12000</v>
      </c>
      <c r="E1138" s="48">
        <v>120</v>
      </c>
      <c r="F1138" s="123" t="str">
        <f t="shared" si="35"/>
        <v>DIJAMANTSKA</v>
      </c>
      <c r="G1138" s="102" t="s">
        <v>2166</v>
      </c>
      <c r="H1138" s="110" t="str">
        <f t="shared" si="36"/>
        <v xml:space="preserve"> </v>
      </c>
      <c r="I1138" s="59"/>
    </row>
    <row r="1139" spans="1:9" s="9" customFormat="1" ht="30" customHeight="1" thickBot="1" x14ac:dyDescent="0.4">
      <c r="A1139" s="71" t="s">
        <v>1647</v>
      </c>
      <c r="B1139" s="76" t="s">
        <v>23</v>
      </c>
      <c r="C1139" s="70">
        <v>5000</v>
      </c>
      <c r="D1139" s="107">
        <v>5000</v>
      </c>
      <c r="E1139" s="48">
        <v>184</v>
      </c>
      <c r="F1139" s="123" t="str">
        <f t="shared" si="35"/>
        <v>DIJAMANTSKA</v>
      </c>
      <c r="G1139" s="102" t="s">
        <v>2166</v>
      </c>
      <c r="H1139" s="110" t="str">
        <f t="shared" si="36"/>
        <v xml:space="preserve"> </v>
      </c>
      <c r="I1139" s="59"/>
    </row>
    <row r="1140" spans="1:9" s="9" customFormat="1" ht="30" customHeight="1" thickBot="1" x14ac:dyDescent="0.4">
      <c r="A1140" s="71" t="s">
        <v>1648</v>
      </c>
      <c r="B1140" s="72" t="s">
        <v>228</v>
      </c>
      <c r="C1140" s="70">
        <v>6000</v>
      </c>
      <c r="D1140" s="1">
        <v>6000</v>
      </c>
      <c r="E1140" s="48">
        <v>48</v>
      </c>
      <c r="F1140" s="123" t="str">
        <f t="shared" ref="F1140:F1203" si="37">IFERROR(IF(D1140/E1140&gt;=120,"PLATINASTA","DIJAMANTSKA")," ")</f>
        <v>PLATINASTA</v>
      </c>
      <c r="G1140" s="102" t="s">
        <v>2166</v>
      </c>
      <c r="H1140" s="110" t="str">
        <f t="shared" ref="H1140:H1203" si="38">IFERROR(IF(OR((D1140-6000)/E1140&gt;=120,(C1140-6000)/G1140&gt;=120),"PLATINASTA PLUS",IF(AND((C1140/G1140&gt;=120),C1140&lt;(G1140*120+6000)),"PLATINASTA","DIJAMANTSKA"))," ")</f>
        <v xml:space="preserve"> </v>
      </c>
      <c r="I1140" s="59"/>
    </row>
    <row r="1141" spans="1:9" s="9" customFormat="1" ht="30" customHeight="1" thickBot="1" x14ac:dyDescent="0.4">
      <c r="A1141" s="71" t="s">
        <v>1649</v>
      </c>
      <c r="B1141" s="72" t="s">
        <v>21</v>
      </c>
      <c r="C1141" s="70">
        <v>5000</v>
      </c>
      <c r="D1141" s="107">
        <v>5000</v>
      </c>
      <c r="E1141" s="48">
        <v>60</v>
      </c>
      <c r="F1141" s="123" t="str">
        <f t="shared" si="37"/>
        <v>DIJAMANTSKA</v>
      </c>
      <c r="G1141" s="102" t="s">
        <v>2166</v>
      </c>
      <c r="H1141" s="110" t="str">
        <f t="shared" si="38"/>
        <v xml:space="preserve"> </v>
      </c>
      <c r="I1141" s="59"/>
    </row>
    <row r="1142" spans="1:9" s="9" customFormat="1" ht="30" customHeight="1" thickBot="1" x14ac:dyDescent="0.4">
      <c r="A1142" s="71" t="s">
        <v>947</v>
      </c>
      <c r="B1142" s="72" t="s">
        <v>294</v>
      </c>
      <c r="C1142" s="70">
        <v>5000</v>
      </c>
      <c r="D1142" s="3">
        <v>1000</v>
      </c>
      <c r="E1142" s="48">
        <v>15</v>
      </c>
      <c r="F1142" s="123" t="str">
        <f t="shared" si="37"/>
        <v>DIJAMANTSKA</v>
      </c>
      <c r="G1142" s="102" t="s">
        <v>2166</v>
      </c>
      <c r="H1142" s="110" t="str">
        <f t="shared" si="38"/>
        <v xml:space="preserve"> </v>
      </c>
      <c r="I1142" s="59"/>
    </row>
    <row r="1143" spans="1:9" s="9" customFormat="1" ht="30" customHeight="1" thickBot="1" x14ac:dyDescent="0.4">
      <c r="A1143" s="71" t="s">
        <v>1650</v>
      </c>
      <c r="B1143" s="72" t="s">
        <v>592</v>
      </c>
      <c r="C1143" s="70">
        <v>1000</v>
      </c>
      <c r="D1143" s="107">
        <v>1000</v>
      </c>
      <c r="E1143" s="48">
        <v>135</v>
      </c>
      <c r="F1143" s="123" t="str">
        <f t="shared" si="37"/>
        <v>DIJAMANTSKA</v>
      </c>
      <c r="G1143" s="102" t="s">
        <v>2166</v>
      </c>
      <c r="H1143" s="110" t="str">
        <f t="shared" si="38"/>
        <v xml:space="preserve"> </v>
      </c>
      <c r="I1143" s="59"/>
    </row>
    <row r="1144" spans="1:9" s="9" customFormat="1" ht="30" customHeight="1" thickBot="1" x14ac:dyDescent="0.4">
      <c r="A1144" s="71" t="s">
        <v>406</v>
      </c>
      <c r="B1144" s="72" t="s">
        <v>70</v>
      </c>
      <c r="C1144" s="70">
        <v>4000</v>
      </c>
      <c r="D1144" s="107">
        <v>3000</v>
      </c>
      <c r="E1144" s="91">
        <v>31</v>
      </c>
      <c r="F1144" s="123" t="str">
        <f t="shared" si="37"/>
        <v>DIJAMANTSKA</v>
      </c>
      <c r="G1144" s="101">
        <v>31</v>
      </c>
      <c r="H1144" s="110" t="str">
        <f t="shared" si="38"/>
        <v>PLATINASTA</v>
      </c>
      <c r="I1144" s="59"/>
    </row>
    <row r="1145" spans="1:9" s="9" customFormat="1" ht="60.75" customHeight="1" thickBot="1" x14ac:dyDescent="0.4">
      <c r="A1145" s="71" t="s">
        <v>143</v>
      </c>
      <c r="B1145" s="72" t="s">
        <v>97</v>
      </c>
      <c r="C1145" s="70">
        <v>21240</v>
      </c>
      <c r="D1145" s="14">
        <v>4320</v>
      </c>
      <c r="E1145" s="48">
        <v>44</v>
      </c>
      <c r="F1145" s="123" t="str">
        <f t="shared" si="37"/>
        <v>DIJAMANTSKA</v>
      </c>
      <c r="G1145" s="102">
        <v>54</v>
      </c>
      <c r="H1145" s="110" t="str">
        <f t="shared" si="38"/>
        <v>PLATINASTA PLUS</v>
      </c>
      <c r="I1145" s="59"/>
    </row>
    <row r="1146" spans="1:9" s="9" customFormat="1" ht="59.25" customHeight="1" thickBot="1" x14ac:dyDescent="0.4">
      <c r="A1146" s="71" t="s">
        <v>281</v>
      </c>
      <c r="B1146" s="72" t="s">
        <v>144</v>
      </c>
      <c r="C1146" s="70">
        <v>22920</v>
      </c>
      <c r="D1146" s="50">
        <v>2000</v>
      </c>
      <c r="E1146" s="91">
        <v>21</v>
      </c>
      <c r="F1146" s="123" t="str">
        <f t="shared" si="37"/>
        <v>DIJAMANTSKA</v>
      </c>
      <c r="G1146" s="101">
        <v>70</v>
      </c>
      <c r="H1146" s="110" t="str">
        <f t="shared" si="38"/>
        <v>PLATINASTA PLUS</v>
      </c>
      <c r="I1146" s="59"/>
    </row>
    <row r="1147" spans="1:9" s="9" customFormat="1" ht="30" customHeight="1" thickBot="1" x14ac:dyDescent="0.4">
      <c r="A1147" s="71" t="s">
        <v>1651</v>
      </c>
      <c r="B1147" s="72" t="s">
        <v>68</v>
      </c>
      <c r="C1147" s="70">
        <v>6000</v>
      </c>
      <c r="D1147" s="107">
        <v>6000</v>
      </c>
      <c r="E1147" s="91">
        <v>50</v>
      </c>
      <c r="F1147" s="123" t="str">
        <f t="shared" si="37"/>
        <v>PLATINASTA</v>
      </c>
      <c r="G1147" s="91">
        <v>50</v>
      </c>
      <c r="H1147" s="110" t="str">
        <f t="shared" si="38"/>
        <v>PLATINASTA</v>
      </c>
      <c r="I1147" s="59"/>
    </row>
    <row r="1148" spans="1:9" s="9" customFormat="1" ht="30" customHeight="1" thickBot="1" x14ac:dyDescent="0.4">
      <c r="A1148" s="71" t="s">
        <v>2186</v>
      </c>
      <c r="B1148" s="72" t="s">
        <v>49</v>
      </c>
      <c r="C1148" s="70">
        <v>5000</v>
      </c>
      <c r="D1148" s="107">
        <v>5000</v>
      </c>
      <c r="E1148" s="91">
        <v>40</v>
      </c>
      <c r="F1148" s="123" t="str">
        <f t="shared" si="37"/>
        <v>PLATINASTA</v>
      </c>
      <c r="G1148" s="91">
        <v>40</v>
      </c>
      <c r="H1148" s="110" t="str">
        <f t="shared" si="38"/>
        <v>PLATINASTA</v>
      </c>
      <c r="I1148" s="59" t="s">
        <v>2187</v>
      </c>
    </row>
    <row r="1149" spans="1:9" s="9" customFormat="1" ht="30" customHeight="1" thickBot="1" x14ac:dyDescent="0.4">
      <c r="A1149" s="71" t="s">
        <v>1652</v>
      </c>
      <c r="B1149" s="72" t="s">
        <v>32</v>
      </c>
      <c r="C1149" s="70">
        <v>10000</v>
      </c>
      <c r="D1149" s="107">
        <v>10000</v>
      </c>
      <c r="E1149" s="10">
        <v>110</v>
      </c>
      <c r="F1149" s="123" t="str">
        <f t="shared" si="37"/>
        <v>DIJAMANTSKA</v>
      </c>
      <c r="G1149" s="102" t="s">
        <v>2166</v>
      </c>
      <c r="H1149" s="110" t="str">
        <f t="shared" si="38"/>
        <v xml:space="preserve"> </v>
      </c>
      <c r="I1149" s="59"/>
    </row>
    <row r="1150" spans="1:9" s="9" customFormat="1" ht="30" customHeight="1" thickBot="1" x14ac:dyDescent="0.4">
      <c r="A1150" s="71" t="s">
        <v>1653</v>
      </c>
      <c r="B1150" s="72" t="s">
        <v>358</v>
      </c>
      <c r="C1150" s="70">
        <v>2200</v>
      </c>
      <c r="D1150" s="107">
        <v>2200</v>
      </c>
      <c r="E1150" s="10">
        <v>60</v>
      </c>
      <c r="F1150" s="123" t="str">
        <f t="shared" si="37"/>
        <v>DIJAMANTSKA</v>
      </c>
      <c r="G1150" s="102" t="s">
        <v>2166</v>
      </c>
      <c r="H1150" s="110" t="str">
        <f t="shared" si="38"/>
        <v xml:space="preserve"> </v>
      </c>
      <c r="I1150" s="59"/>
    </row>
    <row r="1151" spans="1:9" s="9" customFormat="1" ht="38.25" customHeight="1" thickBot="1" x14ac:dyDescent="0.4">
      <c r="A1151" s="43" t="s">
        <v>1654</v>
      </c>
      <c r="B1151" s="39" t="s">
        <v>301</v>
      </c>
      <c r="C1151" s="40">
        <v>13500</v>
      </c>
      <c r="D1151" s="107">
        <v>10000</v>
      </c>
      <c r="E1151" s="91">
        <v>112</v>
      </c>
      <c r="F1151" s="123" t="str">
        <f t="shared" si="37"/>
        <v>DIJAMANTSKA</v>
      </c>
      <c r="G1151" s="101">
        <v>112</v>
      </c>
      <c r="H1151" s="110" t="str">
        <f t="shared" si="38"/>
        <v>PLATINASTA</v>
      </c>
      <c r="I1151" s="59"/>
    </row>
    <row r="1152" spans="1:9" s="9" customFormat="1" ht="30" customHeight="1" thickBot="1" x14ac:dyDescent="0.4">
      <c r="A1152" s="43" t="s">
        <v>1655</v>
      </c>
      <c r="B1152" s="39" t="s">
        <v>32</v>
      </c>
      <c r="C1152" s="40">
        <v>1400</v>
      </c>
      <c r="D1152" s="107">
        <v>1400</v>
      </c>
      <c r="E1152" s="10">
        <v>10</v>
      </c>
      <c r="F1152" s="123" t="str">
        <f t="shared" si="37"/>
        <v>PLATINASTA</v>
      </c>
      <c r="G1152" s="102" t="s">
        <v>2166</v>
      </c>
      <c r="H1152" s="110" t="str">
        <f t="shared" si="38"/>
        <v xml:space="preserve"> </v>
      </c>
      <c r="I1152" s="59"/>
    </row>
    <row r="1153" spans="1:9" s="9" customFormat="1" ht="30" customHeight="1" thickBot="1" x14ac:dyDescent="0.4">
      <c r="A1153" s="71" t="s">
        <v>1196</v>
      </c>
      <c r="B1153" s="72" t="s">
        <v>507</v>
      </c>
      <c r="C1153" s="70">
        <v>35600</v>
      </c>
      <c r="D1153" s="4">
        <v>17000</v>
      </c>
      <c r="E1153" s="48">
        <v>100</v>
      </c>
      <c r="F1153" s="123" t="str">
        <f t="shared" si="37"/>
        <v>PLATINASTA</v>
      </c>
      <c r="G1153" s="102">
        <v>100</v>
      </c>
      <c r="H1153" s="110" t="str">
        <f t="shared" si="38"/>
        <v>PLATINASTA PLUS</v>
      </c>
      <c r="I1153" s="59"/>
    </row>
    <row r="1154" spans="1:9" s="9" customFormat="1" ht="30" customHeight="1" thickBot="1" x14ac:dyDescent="0.4">
      <c r="A1154" s="71" t="s">
        <v>1656</v>
      </c>
      <c r="B1154" s="72" t="s">
        <v>49</v>
      </c>
      <c r="C1154" s="70">
        <v>6300</v>
      </c>
      <c r="D1154" s="1">
        <v>6300</v>
      </c>
      <c r="E1154" s="10">
        <v>160</v>
      </c>
      <c r="F1154" s="123" t="str">
        <f t="shared" si="37"/>
        <v>DIJAMANTSKA</v>
      </c>
      <c r="G1154" s="102" t="s">
        <v>2166</v>
      </c>
      <c r="H1154" s="110" t="str">
        <f t="shared" si="38"/>
        <v xml:space="preserve"> </v>
      </c>
      <c r="I1154" s="59"/>
    </row>
    <row r="1155" spans="1:9" s="9" customFormat="1" ht="30" customHeight="1" thickBot="1" x14ac:dyDescent="0.4">
      <c r="A1155" s="71" t="s">
        <v>1657</v>
      </c>
      <c r="B1155" s="72" t="s">
        <v>954</v>
      </c>
      <c r="C1155" s="70">
        <v>2000</v>
      </c>
      <c r="D1155" s="1">
        <v>2000</v>
      </c>
      <c r="E1155" s="91">
        <v>26</v>
      </c>
      <c r="F1155" s="123" t="str">
        <f t="shared" si="37"/>
        <v>DIJAMANTSKA</v>
      </c>
      <c r="G1155" s="91">
        <v>26</v>
      </c>
      <c r="H1155" s="110" t="str">
        <f t="shared" si="38"/>
        <v>DIJAMANTSKA</v>
      </c>
      <c r="I1155" s="59"/>
    </row>
    <row r="1156" spans="1:9" s="9" customFormat="1" ht="30" customHeight="1" thickBot="1" x14ac:dyDescent="0.4">
      <c r="A1156" s="71" t="s">
        <v>1659</v>
      </c>
      <c r="B1156" s="72" t="s">
        <v>251</v>
      </c>
      <c r="C1156" s="70">
        <v>500</v>
      </c>
      <c r="D1156" s="1">
        <v>500</v>
      </c>
      <c r="E1156" s="10">
        <v>43</v>
      </c>
      <c r="F1156" s="123" t="str">
        <f t="shared" si="37"/>
        <v>DIJAMANTSKA</v>
      </c>
      <c r="G1156" s="102" t="s">
        <v>2166</v>
      </c>
      <c r="H1156" s="110" t="str">
        <f t="shared" si="38"/>
        <v xml:space="preserve"> </v>
      </c>
      <c r="I1156" s="59"/>
    </row>
    <row r="1157" spans="1:9" s="9" customFormat="1" ht="44.25" customHeight="1" thickBot="1" x14ac:dyDescent="0.4">
      <c r="A1157" s="71" t="s">
        <v>1660</v>
      </c>
      <c r="B1157" s="72" t="s">
        <v>6</v>
      </c>
      <c r="C1157" s="70">
        <v>16000</v>
      </c>
      <c r="D1157" s="107">
        <v>2000</v>
      </c>
      <c r="E1157" s="91">
        <v>60</v>
      </c>
      <c r="F1157" s="123" t="str">
        <f t="shared" si="37"/>
        <v>DIJAMANTSKA</v>
      </c>
      <c r="G1157" s="91">
        <v>82</v>
      </c>
      <c r="H1157" s="110" t="str">
        <f t="shared" si="38"/>
        <v>PLATINASTA PLUS</v>
      </c>
      <c r="I1157" s="59"/>
    </row>
    <row r="1158" spans="1:9" s="9" customFormat="1" ht="44.25" customHeight="1" thickBot="1" x14ac:dyDescent="0.4">
      <c r="A1158" s="71" t="s">
        <v>69</v>
      </c>
      <c r="B1158" s="72" t="s">
        <v>70</v>
      </c>
      <c r="C1158" s="70">
        <v>24000</v>
      </c>
      <c r="D1158" s="2">
        <v>10000</v>
      </c>
      <c r="E1158" s="91">
        <v>133</v>
      </c>
      <c r="F1158" s="123" t="str">
        <f t="shared" si="37"/>
        <v>DIJAMANTSKA</v>
      </c>
      <c r="G1158" s="101">
        <v>133</v>
      </c>
      <c r="H1158" s="110" t="str">
        <f t="shared" si="38"/>
        <v>PLATINASTA PLUS</v>
      </c>
      <c r="I1158" s="59"/>
    </row>
    <row r="1159" spans="1:9" s="9" customFormat="1" ht="30" customHeight="1" thickBot="1" x14ac:dyDescent="0.4">
      <c r="A1159" s="71" t="s">
        <v>1661</v>
      </c>
      <c r="B1159" s="72" t="s">
        <v>72</v>
      </c>
      <c r="C1159" s="70">
        <v>1000</v>
      </c>
      <c r="D1159" s="1">
        <v>1000</v>
      </c>
      <c r="E1159" s="10">
        <v>20</v>
      </c>
      <c r="F1159" s="123" t="str">
        <f t="shared" si="37"/>
        <v>DIJAMANTSKA</v>
      </c>
      <c r="G1159" s="102" t="s">
        <v>2166</v>
      </c>
      <c r="H1159" s="110" t="str">
        <f t="shared" si="38"/>
        <v xml:space="preserve"> </v>
      </c>
      <c r="I1159" s="59"/>
    </row>
    <row r="1160" spans="1:9" s="9" customFormat="1" ht="30" customHeight="1" thickBot="1" x14ac:dyDescent="0.4">
      <c r="A1160" s="71" t="s">
        <v>1662</v>
      </c>
      <c r="B1160" s="72" t="s">
        <v>72</v>
      </c>
      <c r="C1160" s="70">
        <v>5000</v>
      </c>
      <c r="D1160" s="1">
        <v>5000</v>
      </c>
      <c r="E1160" s="10">
        <v>20</v>
      </c>
      <c r="F1160" s="123" t="str">
        <f t="shared" si="37"/>
        <v>PLATINASTA</v>
      </c>
      <c r="G1160" s="102" t="s">
        <v>2166</v>
      </c>
      <c r="H1160" s="110" t="str">
        <f t="shared" si="38"/>
        <v xml:space="preserve"> </v>
      </c>
      <c r="I1160" s="59"/>
    </row>
    <row r="1161" spans="1:9" s="9" customFormat="1" ht="30" customHeight="1" thickBot="1" x14ac:dyDescent="0.4">
      <c r="A1161" s="71" t="s">
        <v>1663</v>
      </c>
      <c r="B1161" s="72" t="s">
        <v>49</v>
      </c>
      <c r="C1161" s="70">
        <v>10000</v>
      </c>
      <c r="D1161" s="107">
        <v>10000</v>
      </c>
      <c r="E1161" s="10">
        <v>200</v>
      </c>
      <c r="F1161" s="123" t="str">
        <f t="shared" si="37"/>
        <v>DIJAMANTSKA</v>
      </c>
      <c r="G1161" s="102" t="s">
        <v>2166</v>
      </c>
      <c r="H1161" s="110" t="str">
        <f t="shared" si="38"/>
        <v xml:space="preserve"> </v>
      </c>
      <c r="I1161" s="59"/>
    </row>
    <row r="1162" spans="1:9" s="9" customFormat="1" ht="30" customHeight="1" thickBot="1" x14ac:dyDescent="0.4">
      <c r="A1162" s="43" t="s">
        <v>1664</v>
      </c>
      <c r="B1162" s="39" t="s">
        <v>44</v>
      </c>
      <c r="C1162" s="40">
        <v>1000</v>
      </c>
      <c r="D1162" s="107">
        <v>1000</v>
      </c>
      <c r="E1162" s="10">
        <v>10</v>
      </c>
      <c r="F1162" s="123" t="str">
        <f t="shared" si="37"/>
        <v>DIJAMANTSKA</v>
      </c>
      <c r="G1162" s="102" t="s">
        <v>2166</v>
      </c>
      <c r="H1162" s="110" t="str">
        <f t="shared" si="38"/>
        <v xml:space="preserve"> </v>
      </c>
      <c r="I1162" s="59"/>
    </row>
    <row r="1163" spans="1:9" s="9" customFormat="1" ht="30" customHeight="1" thickBot="1" x14ac:dyDescent="0.4">
      <c r="A1163" s="43" t="s">
        <v>1665</v>
      </c>
      <c r="B1163" s="39" t="s">
        <v>1666</v>
      </c>
      <c r="C1163" s="40">
        <v>1600</v>
      </c>
      <c r="D1163" s="107">
        <v>1600</v>
      </c>
      <c r="E1163" s="10" t="s">
        <v>1584</v>
      </c>
      <c r="F1163" s="123" t="str">
        <f t="shared" si="37"/>
        <v xml:space="preserve"> </v>
      </c>
      <c r="G1163" s="102" t="s">
        <v>2166</v>
      </c>
      <c r="H1163" s="110" t="str">
        <f t="shared" si="38"/>
        <v xml:space="preserve"> </v>
      </c>
      <c r="I1163" s="59"/>
    </row>
    <row r="1164" spans="1:9" s="9" customFormat="1" ht="30" customHeight="1" thickBot="1" x14ac:dyDescent="0.4">
      <c r="A1164" s="43" t="s">
        <v>1667</v>
      </c>
      <c r="B1164" s="39" t="s">
        <v>1</v>
      </c>
      <c r="C1164" s="40">
        <v>13680</v>
      </c>
      <c r="D1164" s="107">
        <v>7680</v>
      </c>
      <c r="E1164" s="91">
        <v>64</v>
      </c>
      <c r="F1164" s="123" t="str">
        <f t="shared" si="37"/>
        <v>PLATINASTA</v>
      </c>
      <c r="G1164" s="91">
        <v>64</v>
      </c>
      <c r="H1164" s="110" t="str">
        <f t="shared" si="38"/>
        <v>PLATINASTA PLUS</v>
      </c>
      <c r="I1164" s="59"/>
    </row>
    <row r="1165" spans="1:9" s="9" customFormat="1" ht="30" customHeight="1" thickBot="1" x14ac:dyDescent="0.4">
      <c r="A1165" s="43" t="s">
        <v>1668</v>
      </c>
      <c r="B1165" s="39" t="s">
        <v>541</v>
      </c>
      <c r="C1165" s="40">
        <v>5760</v>
      </c>
      <c r="D1165" s="107">
        <v>5760</v>
      </c>
      <c r="E1165" s="10" t="s">
        <v>1563</v>
      </c>
      <c r="F1165" s="123" t="str">
        <f t="shared" si="37"/>
        <v xml:space="preserve"> </v>
      </c>
      <c r="G1165" s="102" t="s">
        <v>2166</v>
      </c>
      <c r="H1165" s="110" t="str">
        <f t="shared" si="38"/>
        <v xml:space="preserve"> </v>
      </c>
      <c r="I1165" s="59"/>
    </row>
    <row r="1166" spans="1:9" s="9" customFormat="1" ht="30" customHeight="1" thickBot="1" x14ac:dyDescent="0.4">
      <c r="A1166" s="43" t="s">
        <v>1669</v>
      </c>
      <c r="B1166" s="39" t="s">
        <v>32</v>
      </c>
      <c r="C1166" s="40">
        <v>10800</v>
      </c>
      <c r="D1166" s="107">
        <v>1100</v>
      </c>
      <c r="E1166" s="91">
        <v>71</v>
      </c>
      <c r="F1166" s="123" t="str">
        <f t="shared" si="37"/>
        <v>DIJAMANTSKA</v>
      </c>
      <c r="G1166" s="101">
        <v>90</v>
      </c>
      <c r="H1166" s="110" t="str">
        <f t="shared" si="38"/>
        <v>PLATINASTA</v>
      </c>
      <c r="I1166" s="59"/>
    </row>
    <row r="1167" spans="1:9" s="9" customFormat="1" ht="30" customHeight="1" thickBot="1" x14ac:dyDescent="0.4">
      <c r="A1167" s="43" t="s">
        <v>1671</v>
      </c>
      <c r="B1167" s="39" t="s">
        <v>26</v>
      </c>
      <c r="C1167" s="40">
        <v>5000</v>
      </c>
      <c r="D1167" s="107">
        <v>5000</v>
      </c>
      <c r="E1167" s="10" t="s">
        <v>1563</v>
      </c>
      <c r="F1167" s="123" t="str">
        <f t="shared" si="37"/>
        <v xml:space="preserve"> </v>
      </c>
      <c r="G1167" s="102" t="s">
        <v>2166</v>
      </c>
      <c r="H1167" s="110" t="str">
        <f t="shared" si="38"/>
        <v xml:space="preserve"> </v>
      </c>
      <c r="I1167" s="59"/>
    </row>
    <row r="1168" spans="1:9" s="9" customFormat="1" ht="30" customHeight="1" thickBot="1" x14ac:dyDescent="0.4">
      <c r="A1168" s="43" t="s">
        <v>1672</v>
      </c>
      <c r="B1168" s="39" t="s">
        <v>138</v>
      </c>
      <c r="C1168" s="40">
        <v>1000</v>
      </c>
      <c r="D1168" s="1">
        <v>1000</v>
      </c>
      <c r="E1168" s="10">
        <v>123</v>
      </c>
      <c r="F1168" s="123" t="str">
        <f t="shared" si="37"/>
        <v>DIJAMANTSKA</v>
      </c>
      <c r="G1168" s="102" t="s">
        <v>2166</v>
      </c>
      <c r="H1168" s="110" t="str">
        <f t="shared" si="38"/>
        <v xml:space="preserve"> </v>
      </c>
      <c r="I1168" s="59"/>
    </row>
    <row r="1169" spans="1:9" s="9" customFormat="1" ht="30" customHeight="1" thickBot="1" x14ac:dyDescent="0.4">
      <c r="A1169" s="71" t="s">
        <v>1673</v>
      </c>
      <c r="B1169" s="72" t="s">
        <v>356</v>
      </c>
      <c r="C1169" s="70">
        <v>14000</v>
      </c>
      <c r="D1169" s="1">
        <v>7000</v>
      </c>
      <c r="E1169" s="91">
        <v>55</v>
      </c>
      <c r="F1169" s="123" t="str">
        <f t="shared" si="37"/>
        <v>PLATINASTA</v>
      </c>
      <c r="G1169" s="91">
        <v>55</v>
      </c>
      <c r="H1169" s="110" t="str">
        <f t="shared" si="38"/>
        <v>PLATINASTA PLUS</v>
      </c>
      <c r="I1169" s="59"/>
    </row>
    <row r="1170" spans="1:9" s="9" customFormat="1" ht="30" customHeight="1" thickBot="1" x14ac:dyDescent="0.4">
      <c r="A1170" s="71" t="s">
        <v>1675</v>
      </c>
      <c r="B1170" s="72" t="s">
        <v>228</v>
      </c>
      <c r="C1170" s="70">
        <v>7680</v>
      </c>
      <c r="D1170" s="107">
        <v>7680</v>
      </c>
      <c r="E1170" s="91">
        <v>64</v>
      </c>
      <c r="F1170" s="123" t="str">
        <f t="shared" si="37"/>
        <v>PLATINASTA</v>
      </c>
      <c r="G1170" s="91">
        <v>64</v>
      </c>
      <c r="H1170" s="110" t="str">
        <f t="shared" si="38"/>
        <v>PLATINASTA</v>
      </c>
      <c r="I1170" s="59"/>
    </row>
    <row r="1171" spans="1:9" s="9" customFormat="1" ht="30" customHeight="1" thickBot="1" x14ac:dyDescent="0.4">
      <c r="A1171" s="71" t="s">
        <v>79</v>
      </c>
      <c r="B1171" s="72" t="s">
        <v>80</v>
      </c>
      <c r="C1171" s="70">
        <v>22680</v>
      </c>
      <c r="D1171" s="2">
        <v>7080</v>
      </c>
      <c r="E1171" s="91">
        <v>59</v>
      </c>
      <c r="F1171" s="123" t="str">
        <f t="shared" si="37"/>
        <v>PLATINASTA</v>
      </c>
      <c r="G1171" s="91">
        <v>59</v>
      </c>
      <c r="H1171" s="110" t="str">
        <f t="shared" si="38"/>
        <v>PLATINASTA PLUS</v>
      </c>
      <c r="I1171" s="59"/>
    </row>
    <row r="1172" spans="1:9" s="9" customFormat="1" ht="48" customHeight="1" thickBot="1" x14ac:dyDescent="0.4">
      <c r="A1172" s="71" t="s">
        <v>1510</v>
      </c>
      <c r="B1172" s="80" t="s">
        <v>369</v>
      </c>
      <c r="C1172" s="70">
        <v>29000</v>
      </c>
      <c r="D1172" s="1">
        <v>2500</v>
      </c>
      <c r="E1172" s="91">
        <v>189</v>
      </c>
      <c r="F1172" s="123" t="str">
        <f t="shared" si="37"/>
        <v>DIJAMANTSKA</v>
      </c>
      <c r="G1172" s="101">
        <v>189</v>
      </c>
      <c r="H1172" s="110" t="str">
        <f t="shared" si="38"/>
        <v>PLATINASTA PLUS</v>
      </c>
      <c r="I1172" s="59"/>
    </row>
    <row r="1173" spans="1:9" s="9" customFormat="1" ht="30" customHeight="1" thickBot="1" x14ac:dyDescent="0.4">
      <c r="A1173" s="71" t="s">
        <v>1676</v>
      </c>
      <c r="B1173" s="72" t="s">
        <v>262</v>
      </c>
      <c r="C1173" s="70">
        <v>700</v>
      </c>
      <c r="D1173" s="107">
        <v>700</v>
      </c>
      <c r="E1173" s="10">
        <v>52</v>
      </c>
      <c r="F1173" s="123" t="str">
        <f t="shared" si="37"/>
        <v>DIJAMANTSKA</v>
      </c>
      <c r="G1173" s="102" t="s">
        <v>2166</v>
      </c>
      <c r="H1173" s="110" t="str">
        <f t="shared" si="38"/>
        <v xml:space="preserve"> </v>
      </c>
      <c r="I1173" s="59"/>
    </row>
    <row r="1174" spans="1:9" s="9" customFormat="1" ht="30" customHeight="1" thickBot="1" x14ac:dyDescent="0.4">
      <c r="A1174" s="71" t="s">
        <v>1677</v>
      </c>
      <c r="B1174" s="72" t="s">
        <v>32</v>
      </c>
      <c r="C1174" s="70">
        <v>3000</v>
      </c>
      <c r="D1174" s="107">
        <v>3000</v>
      </c>
      <c r="E1174" s="10">
        <v>110</v>
      </c>
      <c r="F1174" s="123" t="str">
        <f t="shared" si="37"/>
        <v>DIJAMANTSKA</v>
      </c>
      <c r="G1174" s="102" t="s">
        <v>2166</v>
      </c>
      <c r="H1174" s="110" t="str">
        <f t="shared" si="38"/>
        <v xml:space="preserve"> </v>
      </c>
      <c r="I1174" s="59"/>
    </row>
    <row r="1175" spans="1:9" s="9" customFormat="1" ht="30" customHeight="1" thickBot="1" x14ac:dyDescent="0.4">
      <c r="A1175" s="71" t="s">
        <v>1679</v>
      </c>
      <c r="B1175" s="72" t="s">
        <v>32</v>
      </c>
      <c r="C1175" s="70">
        <v>3000</v>
      </c>
      <c r="D1175" s="1">
        <v>3000</v>
      </c>
      <c r="E1175" s="10">
        <v>40</v>
      </c>
      <c r="F1175" s="123" t="str">
        <f t="shared" si="37"/>
        <v>DIJAMANTSKA</v>
      </c>
      <c r="G1175" s="102" t="s">
        <v>2166</v>
      </c>
      <c r="H1175" s="110" t="str">
        <f t="shared" si="38"/>
        <v xml:space="preserve"> </v>
      </c>
      <c r="I1175" s="59"/>
    </row>
    <row r="1176" spans="1:9" s="9" customFormat="1" ht="30" customHeight="1" thickBot="1" x14ac:dyDescent="0.4">
      <c r="A1176" s="71" t="s">
        <v>1680</v>
      </c>
      <c r="B1176" s="72" t="s">
        <v>44</v>
      </c>
      <c r="C1176" s="70">
        <v>4000</v>
      </c>
      <c r="D1176" s="107">
        <v>4000</v>
      </c>
      <c r="E1176" s="10">
        <v>40</v>
      </c>
      <c r="F1176" s="123" t="str">
        <f t="shared" si="37"/>
        <v>DIJAMANTSKA</v>
      </c>
      <c r="G1176" s="102" t="s">
        <v>2166</v>
      </c>
      <c r="H1176" s="110" t="str">
        <f t="shared" si="38"/>
        <v xml:space="preserve"> </v>
      </c>
      <c r="I1176" s="59"/>
    </row>
    <row r="1177" spans="1:9" s="9" customFormat="1" ht="30" customHeight="1" thickBot="1" x14ac:dyDescent="0.4">
      <c r="A1177" s="71" t="s">
        <v>1681</v>
      </c>
      <c r="B1177" s="72" t="s">
        <v>95</v>
      </c>
      <c r="C1177" s="70">
        <v>5500</v>
      </c>
      <c r="D1177" s="1">
        <v>5500</v>
      </c>
      <c r="E1177" s="10">
        <v>40</v>
      </c>
      <c r="F1177" s="123" t="str">
        <f t="shared" si="37"/>
        <v>PLATINASTA</v>
      </c>
      <c r="G1177" s="102" t="s">
        <v>2166</v>
      </c>
      <c r="H1177" s="110" t="str">
        <f t="shared" si="38"/>
        <v xml:space="preserve"> </v>
      </c>
      <c r="I1177" s="59"/>
    </row>
    <row r="1178" spans="1:9" s="9" customFormat="1" ht="30" customHeight="1" thickBot="1" x14ac:dyDescent="0.4">
      <c r="A1178" s="71" t="s">
        <v>1682</v>
      </c>
      <c r="B1178" s="72" t="s">
        <v>1453</v>
      </c>
      <c r="C1178" s="70">
        <v>1400</v>
      </c>
      <c r="D1178" s="107">
        <v>1400</v>
      </c>
      <c r="E1178" s="10">
        <v>13</v>
      </c>
      <c r="F1178" s="123" t="str">
        <f t="shared" si="37"/>
        <v>DIJAMANTSKA</v>
      </c>
      <c r="G1178" s="102" t="s">
        <v>2166</v>
      </c>
      <c r="H1178" s="110" t="str">
        <f t="shared" si="38"/>
        <v xml:space="preserve"> </v>
      </c>
      <c r="I1178" s="59"/>
    </row>
    <row r="1179" spans="1:9" s="9" customFormat="1" ht="30" customHeight="1" thickBot="1" x14ac:dyDescent="0.4">
      <c r="A1179" s="71" t="s">
        <v>1683</v>
      </c>
      <c r="B1179" s="72" t="s">
        <v>72</v>
      </c>
      <c r="C1179" s="70">
        <v>3600</v>
      </c>
      <c r="D1179" s="107">
        <v>2500</v>
      </c>
      <c r="E1179" s="91">
        <v>30</v>
      </c>
      <c r="F1179" s="123" t="str">
        <f t="shared" si="37"/>
        <v>DIJAMANTSKA</v>
      </c>
      <c r="G1179" s="91">
        <v>30</v>
      </c>
      <c r="H1179" s="110" t="str">
        <f t="shared" si="38"/>
        <v>PLATINASTA</v>
      </c>
      <c r="I1179" s="59"/>
    </row>
    <row r="1180" spans="1:9" s="9" customFormat="1" ht="30" customHeight="1" thickBot="1" x14ac:dyDescent="0.4">
      <c r="A1180" s="71" t="s">
        <v>1684</v>
      </c>
      <c r="B1180" s="72" t="s">
        <v>95</v>
      </c>
      <c r="C1180" s="70">
        <v>5200</v>
      </c>
      <c r="D1180" s="1">
        <v>5200</v>
      </c>
      <c r="E1180" s="10">
        <v>41</v>
      </c>
      <c r="F1180" s="123" t="str">
        <f t="shared" si="37"/>
        <v>PLATINASTA</v>
      </c>
      <c r="G1180" s="102" t="s">
        <v>2166</v>
      </c>
      <c r="H1180" s="110" t="str">
        <f t="shared" si="38"/>
        <v xml:space="preserve"> </v>
      </c>
      <c r="I1180" s="59"/>
    </row>
    <row r="1181" spans="1:9" s="9" customFormat="1" ht="30" customHeight="1" thickBot="1" x14ac:dyDescent="0.4">
      <c r="A1181" s="71" t="s">
        <v>1685</v>
      </c>
      <c r="B1181" s="72" t="s">
        <v>140</v>
      </c>
      <c r="C1181" s="70">
        <v>2000</v>
      </c>
      <c r="D1181" s="107">
        <v>2000</v>
      </c>
      <c r="E1181" s="10">
        <v>30</v>
      </c>
      <c r="F1181" s="123" t="str">
        <f t="shared" si="37"/>
        <v>DIJAMANTSKA</v>
      </c>
      <c r="G1181" s="102" t="s">
        <v>2166</v>
      </c>
      <c r="H1181" s="110" t="str">
        <f t="shared" si="38"/>
        <v xml:space="preserve"> </v>
      </c>
      <c r="I1181" s="59"/>
    </row>
    <row r="1182" spans="1:9" s="9" customFormat="1" ht="30" customHeight="1" thickBot="1" x14ac:dyDescent="0.4">
      <c r="A1182" s="71" t="s">
        <v>1686</v>
      </c>
      <c r="B1182" s="72" t="s">
        <v>99</v>
      </c>
      <c r="C1182" s="70">
        <v>5000</v>
      </c>
      <c r="D1182" s="1">
        <v>5000</v>
      </c>
      <c r="E1182" s="10" t="s">
        <v>1563</v>
      </c>
      <c r="F1182" s="123" t="str">
        <f t="shared" si="37"/>
        <v xml:space="preserve"> </v>
      </c>
      <c r="G1182" s="102" t="s">
        <v>2166</v>
      </c>
      <c r="H1182" s="110" t="str">
        <f t="shared" si="38"/>
        <v xml:space="preserve"> </v>
      </c>
      <c r="I1182" s="59"/>
    </row>
    <row r="1183" spans="1:9" s="9" customFormat="1" ht="30" customHeight="1" thickBot="1" x14ac:dyDescent="0.4">
      <c r="A1183" s="71" t="s">
        <v>1266</v>
      </c>
      <c r="B1183" s="72" t="s">
        <v>101</v>
      </c>
      <c r="C1183" s="70">
        <v>5000</v>
      </c>
      <c r="D1183" s="4">
        <v>3000</v>
      </c>
      <c r="E1183" s="48">
        <v>15</v>
      </c>
      <c r="F1183" s="123" t="str">
        <f t="shared" si="37"/>
        <v>PLATINASTA</v>
      </c>
      <c r="G1183" s="102">
        <v>15</v>
      </c>
      <c r="H1183" s="110" t="str">
        <f t="shared" si="38"/>
        <v>PLATINASTA</v>
      </c>
      <c r="I1183" s="59"/>
    </row>
    <row r="1184" spans="1:9" s="9" customFormat="1" ht="49.5" customHeight="1" thickBot="1" x14ac:dyDescent="0.4">
      <c r="A1184" s="71" t="s">
        <v>1301</v>
      </c>
      <c r="B1184" s="72" t="s">
        <v>1</v>
      </c>
      <c r="C1184" s="70">
        <v>10500</v>
      </c>
      <c r="D1184" s="1">
        <v>5000</v>
      </c>
      <c r="E1184" s="48">
        <v>59</v>
      </c>
      <c r="F1184" s="123" t="str">
        <f t="shared" si="37"/>
        <v>DIJAMANTSKA</v>
      </c>
      <c r="G1184" s="102">
        <v>77</v>
      </c>
      <c r="H1184" s="110" t="str">
        <f t="shared" si="38"/>
        <v>PLATINASTA</v>
      </c>
      <c r="I1184" s="59"/>
    </row>
    <row r="1185" spans="1:9" s="9" customFormat="1" ht="30" customHeight="1" thickBot="1" x14ac:dyDescent="0.4">
      <c r="A1185" s="71" t="s">
        <v>1691</v>
      </c>
      <c r="B1185" s="72" t="s">
        <v>285</v>
      </c>
      <c r="C1185" s="70">
        <v>6000</v>
      </c>
      <c r="D1185" s="1">
        <v>6000</v>
      </c>
      <c r="E1185" s="48">
        <v>50</v>
      </c>
      <c r="F1185" s="123" t="str">
        <f t="shared" si="37"/>
        <v>PLATINASTA</v>
      </c>
      <c r="G1185" s="102" t="s">
        <v>2166</v>
      </c>
      <c r="H1185" s="110" t="str">
        <f t="shared" si="38"/>
        <v xml:space="preserve"> </v>
      </c>
      <c r="I1185" s="59"/>
    </row>
    <row r="1186" spans="1:9" s="9" customFormat="1" ht="45.75" customHeight="1" thickBot="1" x14ac:dyDescent="0.4">
      <c r="A1186" s="71" t="s">
        <v>304</v>
      </c>
      <c r="B1186" s="72" t="s">
        <v>9</v>
      </c>
      <c r="C1186" s="70">
        <v>5040</v>
      </c>
      <c r="D1186" s="3">
        <v>2000</v>
      </c>
      <c r="E1186" s="91">
        <v>34</v>
      </c>
      <c r="F1186" s="123" t="str">
        <f t="shared" si="37"/>
        <v>DIJAMANTSKA</v>
      </c>
      <c r="G1186" s="101">
        <v>21</v>
      </c>
      <c r="H1186" s="110" t="str">
        <f t="shared" si="38"/>
        <v>PLATINASTA</v>
      </c>
      <c r="I1186" s="59"/>
    </row>
    <row r="1187" spans="1:9" s="9" customFormat="1" ht="48.75" customHeight="1" thickBot="1" x14ac:dyDescent="0.4">
      <c r="A1187" s="71" t="s">
        <v>1263</v>
      </c>
      <c r="B1187" s="72" t="s">
        <v>22</v>
      </c>
      <c r="C1187" s="70">
        <v>16000</v>
      </c>
      <c r="D1187" s="4">
        <v>5000</v>
      </c>
      <c r="E1187" s="91">
        <v>30</v>
      </c>
      <c r="F1187" s="123" t="str">
        <f t="shared" si="37"/>
        <v>PLATINASTA</v>
      </c>
      <c r="G1187" s="101">
        <v>30</v>
      </c>
      <c r="H1187" s="110" t="str">
        <f t="shared" si="38"/>
        <v>PLATINASTA PLUS</v>
      </c>
      <c r="I1187" s="59"/>
    </row>
    <row r="1188" spans="1:9" s="9" customFormat="1" ht="47.25" customHeight="1" thickBot="1" x14ac:dyDescent="0.4">
      <c r="A1188" s="71" t="s">
        <v>1027</v>
      </c>
      <c r="B1188" s="72" t="s">
        <v>7</v>
      </c>
      <c r="C1188" s="70">
        <v>65000</v>
      </c>
      <c r="D1188" s="4">
        <v>30000</v>
      </c>
      <c r="E1188" s="48">
        <v>240</v>
      </c>
      <c r="F1188" s="123" t="str">
        <f t="shared" si="37"/>
        <v>PLATINASTA</v>
      </c>
      <c r="G1188" s="102">
        <v>300</v>
      </c>
      <c r="H1188" s="110" t="str">
        <f t="shared" si="38"/>
        <v>PLATINASTA PLUS</v>
      </c>
      <c r="I1188" s="59"/>
    </row>
    <row r="1189" spans="1:9" s="9" customFormat="1" ht="30" customHeight="1" thickBot="1" x14ac:dyDescent="0.4">
      <c r="A1189" s="71" t="s">
        <v>1688</v>
      </c>
      <c r="B1189" s="72" t="s">
        <v>32</v>
      </c>
      <c r="C1189" s="70">
        <v>6750</v>
      </c>
      <c r="D1189" s="107">
        <v>6750</v>
      </c>
      <c r="E1189" s="10">
        <v>34</v>
      </c>
      <c r="F1189" s="123" t="str">
        <f t="shared" si="37"/>
        <v>PLATINASTA</v>
      </c>
      <c r="G1189" s="102" t="s">
        <v>2166</v>
      </c>
      <c r="H1189" s="110" t="str">
        <f t="shared" si="38"/>
        <v xml:space="preserve"> </v>
      </c>
      <c r="I1189" s="59"/>
    </row>
    <row r="1190" spans="1:9" s="9" customFormat="1" ht="30" customHeight="1" thickBot="1" x14ac:dyDescent="0.4">
      <c r="A1190" s="71" t="s">
        <v>1689</v>
      </c>
      <c r="B1190" s="72" t="s">
        <v>358</v>
      </c>
      <c r="C1190" s="70">
        <v>11800</v>
      </c>
      <c r="D1190" s="107">
        <v>1000</v>
      </c>
      <c r="E1190" s="10">
        <v>60</v>
      </c>
      <c r="F1190" s="123" t="str">
        <f t="shared" si="37"/>
        <v>DIJAMANTSKA</v>
      </c>
      <c r="G1190" s="102">
        <v>60</v>
      </c>
      <c r="H1190" s="110" t="str">
        <f t="shared" si="38"/>
        <v>PLATINASTA</v>
      </c>
      <c r="I1190" s="59"/>
    </row>
    <row r="1191" spans="1:9" s="9" customFormat="1" ht="30" customHeight="1" thickBot="1" x14ac:dyDescent="0.4">
      <c r="A1191" s="71" t="s">
        <v>1690</v>
      </c>
      <c r="B1191" s="72" t="s">
        <v>70</v>
      </c>
      <c r="C1191" s="70">
        <v>5000</v>
      </c>
      <c r="D1191" s="107">
        <v>5000</v>
      </c>
      <c r="E1191" s="10">
        <v>90</v>
      </c>
      <c r="F1191" s="123" t="str">
        <f t="shared" si="37"/>
        <v>DIJAMANTSKA</v>
      </c>
      <c r="G1191" s="102" t="s">
        <v>2166</v>
      </c>
      <c r="H1191" s="110" t="str">
        <f t="shared" si="38"/>
        <v xml:space="preserve"> </v>
      </c>
      <c r="I1191" s="59"/>
    </row>
    <row r="1192" spans="1:9" s="9" customFormat="1" ht="30" customHeight="1" thickBot="1" x14ac:dyDescent="0.4">
      <c r="A1192" s="71" t="s">
        <v>1692</v>
      </c>
      <c r="B1192" s="72" t="s">
        <v>285</v>
      </c>
      <c r="C1192" s="70">
        <v>5000</v>
      </c>
      <c r="D1192" s="1">
        <v>5000</v>
      </c>
      <c r="E1192" s="10">
        <v>130</v>
      </c>
      <c r="F1192" s="123" t="str">
        <f t="shared" si="37"/>
        <v>DIJAMANTSKA</v>
      </c>
      <c r="G1192" s="102" t="s">
        <v>2166</v>
      </c>
      <c r="H1192" s="110" t="str">
        <f t="shared" si="38"/>
        <v xml:space="preserve"> </v>
      </c>
      <c r="I1192" s="59"/>
    </row>
    <row r="1193" spans="1:9" s="9" customFormat="1" ht="30" customHeight="1" thickBot="1" x14ac:dyDescent="0.4">
      <c r="A1193" s="71" t="s">
        <v>1693</v>
      </c>
      <c r="B1193" s="72" t="s">
        <v>101</v>
      </c>
      <c r="C1193" s="70">
        <v>7100</v>
      </c>
      <c r="D1193" s="1">
        <v>7100</v>
      </c>
      <c r="E1193" s="91">
        <v>59</v>
      </c>
      <c r="F1193" s="123" t="str">
        <f t="shared" si="37"/>
        <v>PLATINASTA</v>
      </c>
      <c r="G1193" s="91">
        <v>59</v>
      </c>
      <c r="H1193" s="110" t="str">
        <f t="shared" si="38"/>
        <v>PLATINASTA</v>
      </c>
      <c r="I1193" s="59"/>
    </row>
    <row r="1194" spans="1:9" s="9" customFormat="1" ht="30" customHeight="1" thickBot="1" x14ac:dyDescent="0.4">
      <c r="A1194" s="71" t="s">
        <v>1697</v>
      </c>
      <c r="B1194" s="72" t="s">
        <v>70</v>
      </c>
      <c r="C1194" s="70">
        <v>20000</v>
      </c>
      <c r="D1194" s="1">
        <v>20000</v>
      </c>
      <c r="E1194" s="10">
        <v>60</v>
      </c>
      <c r="F1194" s="123" t="str">
        <f t="shared" si="37"/>
        <v>PLATINASTA</v>
      </c>
      <c r="G1194" s="102">
        <v>60</v>
      </c>
      <c r="H1194" s="110" t="str">
        <f t="shared" si="38"/>
        <v>PLATINASTA PLUS</v>
      </c>
      <c r="I1194" s="59"/>
    </row>
    <row r="1195" spans="1:9" ht="30" customHeight="1" thickBot="1" x14ac:dyDescent="0.4">
      <c r="A1195" s="43" t="s">
        <v>1846</v>
      </c>
      <c r="B1195" s="41" t="s">
        <v>90</v>
      </c>
      <c r="C1195" s="40">
        <v>18000</v>
      </c>
      <c r="D1195" s="1">
        <v>18000</v>
      </c>
      <c r="E1195" s="91">
        <v>150</v>
      </c>
      <c r="F1195" s="123" t="str">
        <f t="shared" si="37"/>
        <v>PLATINASTA</v>
      </c>
      <c r="G1195" s="91">
        <v>150</v>
      </c>
      <c r="H1195" s="110" t="str">
        <f t="shared" si="38"/>
        <v>PLATINASTA</v>
      </c>
      <c r="I1195" s="55"/>
    </row>
    <row r="1196" spans="1:9" ht="45" customHeight="1" thickBot="1" x14ac:dyDescent="0.4">
      <c r="A1196" s="71" t="s">
        <v>1358</v>
      </c>
      <c r="B1196" s="72" t="s">
        <v>6</v>
      </c>
      <c r="C1196" s="70">
        <v>18000</v>
      </c>
      <c r="D1196" s="107">
        <v>6000</v>
      </c>
      <c r="E1196" s="48">
        <v>49</v>
      </c>
      <c r="F1196" s="123" t="str">
        <f t="shared" si="37"/>
        <v>PLATINASTA</v>
      </c>
      <c r="G1196" s="102">
        <v>49</v>
      </c>
      <c r="H1196" s="110" t="str">
        <f t="shared" si="38"/>
        <v>PLATINASTA PLUS</v>
      </c>
      <c r="I1196" s="55"/>
    </row>
    <row r="1197" spans="1:9" ht="30" customHeight="1" thickBot="1" x14ac:dyDescent="0.4">
      <c r="A1197" s="71" t="s">
        <v>902</v>
      </c>
      <c r="B1197" s="72" t="s">
        <v>95</v>
      </c>
      <c r="C1197" s="70">
        <v>1000</v>
      </c>
      <c r="D1197" s="1">
        <v>500</v>
      </c>
      <c r="E1197" s="48">
        <v>14</v>
      </c>
      <c r="F1197" s="123" t="str">
        <f t="shared" si="37"/>
        <v>DIJAMANTSKA</v>
      </c>
      <c r="G1197" s="102">
        <v>14</v>
      </c>
      <c r="H1197" s="110" t="str">
        <f t="shared" si="38"/>
        <v>DIJAMANTSKA</v>
      </c>
      <c r="I1197" s="55"/>
    </row>
    <row r="1198" spans="1:9" ht="30" customHeight="1" thickBot="1" x14ac:dyDescent="0.4">
      <c r="A1198" s="71" t="s">
        <v>668</v>
      </c>
      <c r="B1198" s="72" t="s">
        <v>64</v>
      </c>
      <c r="C1198" s="70">
        <v>16000</v>
      </c>
      <c r="D1198" s="3">
        <v>8000</v>
      </c>
      <c r="E1198" s="91">
        <v>81</v>
      </c>
      <c r="F1198" s="123" t="str">
        <f t="shared" si="37"/>
        <v>DIJAMANTSKA</v>
      </c>
      <c r="G1198" s="101">
        <v>81</v>
      </c>
      <c r="H1198" s="110" t="str">
        <f t="shared" si="38"/>
        <v>PLATINASTA PLUS</v>
      </c>
      <c r="I1198" s="55"/>
    </row>
    <row r="1199" spans="1:9" ht="30" customHeight="1" thickBot="1" x14ac:dyDescent="0.4">
      <c r="A1199" s="71" t="s">
        <v>1700</v>
      </c>
      <c r="B1199" s="72" t="s">
        <v>228</v>
      </c>
      <c r="C1199" s="70">
        <v>11200</v>
      </c>
      <c r="D1199" s="1">
        <v>6000</v>
      </c>
      <c r="E1199" s="91">
        <v>43</v>
      </c>
      <c r="F1199" s="123" t="str">
        <f t="shared" si="37"/>
        <v>PLATINASTA</v>
      </c>
      <c r="G1199" s="91">
        <v>43</v>
      </c>
      <c r="H1199" s="110" t="str">
        <f t="shared" si="38"/>
        <v>PLATINASTA PLUS</v>
      </c>
      <c r="I1199" s="55"/>
    </row>
    <row r="1200" spans="1:9" ht="30" customHeight="1" thickBot="1" x14ac:dyDescent="0.4">
      <c r="A1200" s="71" t="s">
        <v>1701</v>
      </c>
      <c r="B1200" s="72" t="s">
        <v>23</v>
      </c>
      <c r="C1200" s="70">
        <v>5000</v>
      </c>
      <c r="D1200" s="1">
        <v>5000</v>
      </c>
      <c r="E1200" s="48">
        <v>56</v>
      </c>
      <c r="F1200" s="123" t="str">
        <f t="shared" si="37"/>
        <v>DIJAMANTSKA</v>
      </c>
      <c r="G1200" s="102" t="s">
        <v>2166</v>
      </c>
      <c r="H1200" s="110" t="str">
        <f t="shared" si="38"/>
        <v xml:space="preserve"> </v>
      </c>
      <c r="I1200" s="55"/>
    </row>
    <row r="1201" spans="1:9" ht="30" customHeight="1" thickBot="1" x14ac:dyDescent="0.4">
      <c r="A1201" s="71" t="s">
        <v>139</v>
      </c>
      <c r="B1201" s="72" t="s">
        <v>26</v>
      </c>
      <c r="C1201" s="70">
        <v>15800</v>
      </c>
      <c r="D1201" s="11">
        <v>5000</v>
      </c>
      <c r="E1201" s="48">
        <v>8</v>
      </c>
      <c r="F1201" s="123" t="str">
        <f t="shared" si="37"/>
        <v>PLATINASTA</v>
      </c>
      <c r="G1201" s="102" t="s">
        <v>2166</v>
      </c>
      <c r="H1201" s="110" t="str">
        <f t="shared" si="38"/>
        <v xml:space="preserve"> </v>
      </c>
      <c r="I1201" s="55"/>
    </row>
    <row r="1202" spans="1:9" ht="65.25" customHeight="1" thickBot="1" x14ac:dyDescent="0.4">
      <c r="A1202" s="71" t="s">
        <v>486</v>
      </c>
      <c r="B1202" s="72" t="s">
        <v>21</v>
      </c>
      <c r="C1202" s="70">
        <v>14400</v>
      </c>
      <c r="D1202" s="3">
        <v>5000</v>
      </c>
      <c r="E1202" s="91">
        <v>56</v>
      </c>
      <c r="F1202" s="123" t="str">
        <f t="shared" si="37"/>
        <v>DIJAMANTSKA</v>
      </c>
      <c r="G1202" s="101">
        <v>70</v>
      </c>
      <c r="H1202" s="110" t="str">
        <f t="shared" si="38"/>
        <v>PLATINASTA PLUS</v>
      </c>
      <c r="I1202" s="55"/>
    </row>
    <row r="1203" spans="1:9" ht="30" customHeight="1" thickBot="1" x14ac:dyDescent="0.4">
      <c r="A1203" s="71" t="s">
        <v>1703</v>
      </c>
      <c r="B1203" s="72" t="s">
        <v>9</v>
      </c>
      <c r="C1203" s="70">
        <v>12000</v>
      </c>
      <c r="D1203" s="1">
        <v>12000</v>
      </c>
      <c r="E1203" s="91">
        <v>100</v>
      </c>
      <c r="F1203" s="123" t="str">
        <f t="shared" si="37"/>
        <v>PLATINASTA</v>
      </c>
      <c r="G1203" s="101">
        <v>100</v>
      </c>
      <c r="H1203" s="110" t="str">
        <f t="shared" si="38"/>
        <v>PLATINASTA</v>
      </c>
      <c r="I1203" s="55"/>
    </row>
    <row r="1204" spans="1:9" ht="30" customHeight="1" thickBot="1" x14ac:dyDescent="0.4">
      <c r="A1204" s="71" t="s">
        <v>1705</v>
      </c>
      <c r="B1204" s="72" t="s">
        <v>285</v>
      </c>
      <c r="C1204" s="70">
        <v>4000</v>
      </c>
      <c r="D1204" s="107">
        <v>4000</v>
      </c>
      <c r="E1204" s="91">
        <v>30</v>
      </c>
      <c r="F1204" s="123" t="str">
        <f t="shared" ref="F1204:F1267" si="39">IFERROR(IF(D1204/E1204&gt;=120,"PLATINASTA","DIJAMANTSKA")," ")</f>
        <v>PLATINASTA</v>
      </c>
      <c r="G1204" s="91">
        <v>30</v>
      </c>
      <c r="H1204" s="110" t="str">
        <f t="shared" ref="H1204:H1267" si="40">IFERROR(IF(OR((D1204-6000)/E1204&gt;=120,(C1204-6000)/G1204&gt;=120),"PLATINASTA PLUS",IF(AND((C1204/G1204&gt;=120),C1204&lt;(G1204*120+6000)),"PLATINASTA","DIJAMANTSKA"))," ")</f>
        <v>PLATINASTA</v>
      </c>
      <c r="I1204" s="55"/>
    </row>
    <row r="1205" spans="1:9" ht="81" customHeight="1" thickBot="1" x14ac:dyDescent="0.4">
      <c r="A1205" s="71" t="s">
        <v>787</v>
      </c>
      <c r="B1205" s="72" t="s">
        <v>2</v>
      </c>
      <c r="C1205" s="70">
        <v>20400</v>
      </c>
      <c r="D1205" s="50">
        <v>2000</v>
      </c>
      <c r="E1205" s="91">
        <v>80</v>
      </c>
      <c r="F1205" s="123" t="str">
        <f t="shared" si="39"/>
        <v>DIJAMANTSKA</v>
      </c>
      <c r="G1205" s="101">
        <v>120</v>
      </c>
      <c r="H1205" s="110" t="str">
        <f t="shared" si="40"/>
        <v>PLATINASTA PLUS</v>
      </c>
      <c r="I1205" s="55"/>
    </row>
    <row r="1206" spans="1:9" ht="30" customHeight="1" thickBot="1" x14ac:dyDescent="0.4">
      <c r="A1206" s="71" t="s">
        <v>1706</v>
      </c>
      <c r="B1206" s="72" t="s">
        <v>285</v>
      </c>
      <c r="C1206" s="70">
        <v>1000</v>
      </c>
      <c r="D1206" s="1">
        <v>1000</v>
      </c>
      <c r="E1206" s="91">
        <v>37</v>
      </c>
      <c r="F1206" s="123" t="str">
        <f t="shared" si="39"/>
        <v>DIJAMANTSKA</v>
      </c>
      <c r="G1206" s="101">
        <v>37</v>
      </c>
      <c r="H1206" s="110" t="str">
        <f t="shared" si="40"/>
        <v>DIJAMANTSKA</v>
      </c>
      <c r="I1206" s="55"/>
    </row>
    <row r="1207" spans="1:9" ht="30" customHeight="1" thickBot="1" x14ac:dyDescent="0.4">
      <c r="A1207" s="71" t="s">
        <v>612</v>
      </c>
      <c r="B1207" s="72" t="s">
        <v>247</v>
      </c>
      <c r="C1207" s="70">
        <v>24600</v>
      </c>
      <c r="D1207" s="3">
        <v>9840</v>
      </c>
      <c r="E1207" s="48">
        <v>82</v>
      </c>
      <c r="F1207" s="123" t="str">
        <f t="shared" si="39"/>
        <v>PLATINASTA</v>
      </c>
      <c r="G1207" s="102" t="s">
        <v>2166</v>
      </c>
      <c r="H1207" s="110" t="str">
        <f t="shared" si="40"/>
        <v xml:space="preserve"> </v>
      </c>
      <c r="I1207" s="55"/>
    </row>
    <row r="1208" spans="1:9" ht="30" customHeight="1" thickBot="1" x14ac:dyDescent="0.4">
      <c r="A1208" s="43" t="s">
        <v>1737</v>
      </c>
      <c r="B1208" s="39" t="s">
        <v>510</v>
      </c>
      <c r="C1208" s="40">
        <v>6000</v>
      </c>
      <c r="D1208" s="107">
        <v>6000</v>
      </c>
      <c r="E1208" s="48">
        <v>50</v>
      </c>
      <c r="F1208" s="123" t="str">
        <f t="shared" si="39"/>
        <v>PLATINASTA</v>
      </c>
      <c r="G1208" s="102" t="s">
        <v>2166</v>
      </c>
      <c r="H1208" s="110" t="str">
        <f t="shared" si="40"/>
        <v xml:space="preserve"> </v>
      </c>
      <c r="I1208" s="55"/>
    </row>
    <row r="1209" spans="1:9" ht="84" customHeight="1" thickBot="1" x14ac:dyDescent="0.4">
      <c r="A1209" s="43" t="s">
        <v>555</v>
      </c>
      <c r="B1209" s="39" t="s">
        <v>556</v>
      </c>
      <c r="C1209" s="40">
        <v>21000</v>
      </c>
      <c r="D1209" s="50">
        <v>1500</v>
      </c>
      <c r="E1209" s="91">
        <v>64</v>
      </c>
      <c r="F1209" s="123" t="str">
        <f t="shared" si="39"/>
        <v>DIJAMANTSKA</v>
      </c>
      <c r="G1209" s="101">
        <v>110</v>
      </c>
      <c r="H1209" s="110" t="str">
        <f t="shared" si="40"/>
        <v>PLATINASTA PLUS</v>
      </c>
      <c r="I1209" s="55"/>
    </row>
    <row r="1210" spans="1:9" ht="30" customHeight="1" thickBot="1" x14ac:dyDescent="0.4">
      <c r="A1210" s="43" t="s">
        <v>1707</v>
      </c>
      <c r="B1210" s="72" t="s">
        <v>11</v>
      </c>
      <c r="C1210" s="40">
        <v>5000</v>
      </c>
      <c r="D1210" s="107">
        <v>5000</v>
      </c>
      <c r="E1210" s="10">
        <v>85</v>
      </c>
      <c r="F1210" s="123" t="str">
        <f t="shared" si="39"/>
        <v>DIJAMANTSKA</v>
      </c>
      <c r="G1210" s="102" t="s">
        <v>2166</v>
      </c>
      <c r="H1210" s="110" t="str">
        <f t="shared" si="40"/>
        <v xml:space="preserve"> </v>
      </c>
      <c r="I1210" s="55"/>
    </row>
    <row r="1211" spans="1:9" ht="30" customHeight="1" thickBot="1" x14ac:dyDescent="0.4">
      <c r="A1211" s="43" t="s">
        <v>490</v>
      </c>
      <c r="B1211" s="39" t="s">
        <v>32</v>
      </c>
      <c r="C1211" s="40">
        <v>15000</v>
      </c>
      <c r="D1211" s="3">
        <v>10000</v>
      </c>
      <c r="E1211" s="48">
        <v>110</v>
      </c>
      <c r="F1211" s="123" t="str">
        <f t="shared" si="39"/>
        <v>DIJAMANTSKA</v>
      </c>
      <c r="G1211" s="102" t="s">
        <v>2166</v>
      </c>
      <c r="H1211" s="110" t="str">
        <f t="shared" si="40"/>
        <v xml:space="preserve"> </v>
      </c>
      <c r="I1211" s="55"/>
    </row>
    <row r="1212" spans="1:9" ht="30" customHeight="1" thickBot="1" x14ac:dyDescent="0.4">
      <c r="A1212" s="43" t="s">
        <v>1708</v>
      </c>
      <c r="B1212" s="72" t="s">
        <v>403</v>
      </c>
      <c r="C1212" s="40">
        <v>5000</v>
      </c>
      <c r="D1212" s="1">
        <v>5000</v>
      </c>
      <c r="E1212" s="10">
        <v>44</v>
      </c>
      <c r="F1212" s="123" t="str">
        <f t="shared" si="39"/>
        <v>DIJAMANTSKA</v>
      </c>
      <c r="G1212" s="102" t="s">
        <v>2166</v>
      </c>
      <c r="H1212" s="110" t="str">
        <f t="shared" si="40"/>
        <v xml:space="preserve"> </v>
      </c>
      <c r="I1212" s="55"/>
    </row>
    <row r="1213" spans="1:9" ht="30" customHeight="1" thickBot="1" x14ac:dyDescent="0.4">
      <c r="A1213" s="71" t="s">
        <v>450</v>
      </c>
      <c r="B1213" s="72" t="s">
        <v>1746</v>
      </c>
      <c r="C1213" s="70">
        <v>20000</v>
      </c>
      <c r="D1213" s="3">
        <v>10000</v>
      </c>
      <c r="E1213" s="91">
        <v>150</v>
      </c>
      <c r="F1213" s="123" t="str">
        <f t="shared" si="39"/>
        <v>DIJAMANTSKA</v>
      </c>
      <c r="G1213" s="101">
        <v>150</v>
      </c>
      <c r="H1213" s="110" t="str">
        <f t="shared" si="40"/>
        <v>PLATINASTA</v>
      </c>
      <c r="I1213" s="55"/>
    </row>
    <row r="1214" spans="1:9" ht="46.15" customHeight="1" thickBot="1" x14ac:dyDescent="0.4">
      <c r="A1214" s="43" t="s">
        <v>1257</v>
      </c>
      <c r="B1214" s="39" t="s">
        <v>262</v>
      </c>
      <c r="C1214" s="40">
        <v>5600</v>
      </c>
      <c r="D1214" s="12">
        <v>2000</v>
      </c>
      <c r="E1214" s="48">
        <v>4</v>
      </c>
      <c r="F1214" s="123" t="str">
        <f t="shared" si="39"/>
        <v>PLATINASTA</v>
      </c>
      <c r="G1214" s="102" t="s">
        <v>2166</v>
      </c>
      <c r="H1214" s="110" t="str">
        <f t="shared" si="40"/>
        <v xml:space="preserve"> </v>
      </c>
      <c r="I1214" s="55"/>
    </row>
    <row r="1215" spans="1:9" ht="30" customHeight="1" thickBot="1" x14ac:dyDescent="0.4">
      <c r="A1215" s="71" t="s">
        <v>1709</v>
      </c>
      <c r="B1215" s="72" t="s">
        <v>95</v>
      </c>
      <c r="C1215" s="70">
        <v>2000</v>
      </c>
      <c r="D1215" s="107">
        <v>2000</v>
      </c>
      <c r="E1215" s="48">
        <v>7</v>
      </c>
      <c r="F1215" s="123" t="str">
        <f t="shared" si="39"/>
        <v>PLATINASTA</v>
      </c>
      <c r="G1215" s="102" t="s">
        <v>2166</v>
      </c>
      <c r="H1215" s="110" t="str">
        <f t="shared" si="40"/>
        <v xml:space="preserve"> </v>
      </c>
      <c r="I1215" s="55"/>
    </row>
    <row r="1216" spans="1:9" ht="30" customHeight="1" thickBot="1" x14ac:dyDescent="0.4">
      <c r="A1216" s="71" t="s">
        <v>1710</v>
      </c>
      <c r="B1216" s="72" t="s">
        <v>556</v>
      </c>
      <c r="C1216" s="70">
        <v>1200</v>
      </c>
      <c r="D1216" s="107">
        <v>1200</v>
      </c>
      <c r="E1216" s="48">
        <v>13</v>
      </c>
      <c r="F1216" s="123" t="str">
        <f t="shared" si="39"/>
        <v>DIJAMANTSKA</v>
      </c>
      <c r="G1216" s="102" t="s">
        <v>2166</v>
      </c>
      <c r="H1216" s="110" t="str">
        <f t="shared" si="40"/>
        <v xml:space="preserve"> </v>
      </c>
      <c r="I1216" s="55"/>
    </row>
    <row r="1217" spans="1:9" ht="30" customHeight="1" thickBot="1" x14ac:dyDescent="0.4">
      <c r="A1217" s="71" t="s">
        <v>1711</v>
      </c>
      <c r="B1217" s="72" t="s">
        <v>619</v>
      </c>
      <c r="C1217" s="70">
        <v>5000</v>
      </c>
      <c r="D1217" s="1">
        <v>5000</v>
      </c>
      <c r="E1217" s="48">
        <v>30</v>
      </c>
      <c r="F1217" s="123" t="str">
        <f t="shared" si="39"/>
        <v>PLATINASTA</v>
      </c>
      <c r="G1217" s="102" t="s">
        <v>2166</v>
      </c>
      <c r="H1217" s="110" t="str">
        <f t="shared" si="40"/>
        <v xml:space="preserve"> </v>
      </c>
      <c r="I1217" s="55"/>
    </row>
    <row r="1218" spans="1:9" ht="30" customHeight="1" thickBot="1" x14ac:dyDescent="0.4">
      <c r="A1218" s="71" t="s">
        <v>1712</v>
      </c>
      <c r="B1218" s="72" t="s">
        <v>26</v>
      </c>
      <c r="C1218" s="70">
        <v>5000</v>
      </c>
      <c r="D1218" s="107">
        <v>5000</v>
      </c>
      <c r="E1218" s="48" t="s">
        <v>1563</v>
      </c>
      <c r="F1218" s="123" t="str">
        <f t="shared" si="39"/>
        <v xml:space="preserve"> </v>
      </c>
      <c r="G1218" s="102" t="s">
        <v>2166</v>
      </c>
      <c r="H1218" s="110" t="str">
        <f t="shared" si="40"/>
        <v xml:space="preserve"> </v>
      </c>
      <c r="I1218" s="55"/>
    </row>
    <row r="1219" spans="1:9" ht="30" customHeight="1" thickBot="1" x14ac:dyDescent="0.4">
      <c r="A1219" s="71" t="s">
        <v>1830</v>
      </c>
      <c r="B1219" s="72" t="s">
        <v>358</v>
      </c>
      <c r="C1219" s="70">
        <v>11400</v>
      </c>
      <c r="D1219" s="1">
        <v>3000</v>
      </c>
      <c r="E1219" s="163">
        <v>70</v>
      </c>
      <c r="F1219" s="123" t="str">
        <f t="shared" si="39"/>
        <v>DIJAMANTSKA</v>
      </c>
      <c r="G1219" s="164">
        <v>95</v>
      </c>
      <c r="H1219" s="110" t="str">
        <f t="shared" si="40"/>
        <v>PLATINASTA</v>
      </c>
      <c r="I1219" s="55" t="s">
        <v>2503</v>
      </c>
    </row>
    <row r="1220" spans="1:9" ht="30" customHeight="1" thickBot="1" x14ac:dyDescent="0.4">
      <c r="A1220" s="71" t="s">
        <v>1713</v>
      </c>
      <c r="B1220" s="72" t="s">
        <v>125</v>
      </c>
      <c r="C1220" s="70">
        <v>5000</v>
      </c>
      <c r="D1220" s="1">
        <v>5000</v>
      </c>
      <c r="E1220" s="48">
        <v>58</v>
      </c>
      <c r="F1220" s="123" t="str">
        <f t="shared" si="39"/>
        <v>DIJAMANTSKA</v>
      </c>
      <c r="G1220" s="102" t="s">
        <v>2166</v>
      </c>
      <c r="H1220" s="110" t="str">
        <f t="shared" si="40"/>
        <v xml:space="preserve"> </v>
      </c>
      <c r="I1220" s="55"/>
    </row>
    <row r="1221" spans="1:9" ht="30" customHeight="1" thickBot="1" x14ac:dyDescent="0.4">
      <c r="A1221" s="71" t="s">
        <v>1714</v>
      </c>
      <c r="B1221" s="72" t="s">
        <v>356</v>
      </c>
      <c r="C1221" s="70">
        <v>4000</v>
      </c>
      <c r="D1221" s="1">
        <v>4000</v>
      </c>
      <c r="E1221" s="91">
        <v>80</v>
      </c>
      <c r="F1221" s="123" t="str">
        <f t="shared" si="39"/>
        <v>DIJAMANTSKA</v>
      </c>
      <c r="G1221" s="91">
        <v>80</v>
      </c>
      <c r="H1221" s="110" t="str">
        <f t="shared" si="40"/>
        <v>DIJAMANTSKA</v>
      </c>
      <c r="I1221" s="55"/>
    </row>
    <row r="1222" spans="1:9" ht="30" customHeight="1" thickBot="1" x14ac:dyDescent="0.4">
      <c r="A1222" s="71" t="s">
        <v>697</v>
      </c>
      <c r="B1222" s="72" t="s">
        <v>6</v>
      </c>
      <c r="C1222" s="70">
        <v>13000</v>
      </c>
      <c r="D1222" s="1">
        <v>11000</v>
      </c>
      <c r="E1222" s="48">
        <v>86</v>
      </c>
      <c r="F1222" s="123" t="str">
        <f t="shared" si="39"/>
        <v>PLATINASTA</v>
      </c>
      <c r="G1222" s="102">
        <v>86</v>
      </c>
      <c r="H1222" s="110" t="str">
        <f t="shared" si="40"/>
        <v>PLATINASTA</v>
      </c>
      <c r="I1222" s="55"/>
    </row>
    <row r="1223" spans="1:9" ht="30" customHeight="1" thickBot="1" x14ac:dyDescent="0.4">
      <c r="A1223" s="71" t="s">
        <v>1715</v>
      </c>
      <c r="B1223" s="72" t="s">
        <v>26</v>
      </c>
      <c r="C1223" s="70">
        <v>14640</v>
      </c>
      <c r="D1223" s="107">
        <v>14640</v>
      </c>
      <c r="E1223" s="91">
        <v>122</v>
      </c>
      <c r="F1223" s="123" t="str">
        <f t="shared" si="39"/>
        <v>PLATINASTA</v>
      </c>
      <c r="G1223" s="101">
        <v>122</v>
      </c>
      <c r="H1223" s="110" t="str">
        <f t="shared" si="40"/>
        <v>PLATINASTA</v>
      </c>
      <c r="I1223" s="55"/>
    </row>
    <row r="1224" spans="1:9" ht="30" customHeight="1" thickBot="1" x14ac:dyDescent="0.4">
      <c r="A1224" s="71" t="s">
        <v>1716</v>
      </c>
      <c r="B1224" s="72" t="s">
        <v>403</v>
      </c>
      <c r="C1224" s="70">
        <v>2000</v>
      </c>
      <c r="D1224" s="1">
        <v>2000</v>
      </c>
      <c r="E1224" s="48">
        <v>40</v>
      </c>
      <c r="F1224" s="123" t="str">
        <f t="shared" si="39"/>
        <v>DIJAMANTSKA</v>
      </c>
      <c r="G1224" s="102" t="s">
        <v>2166</v>
      </c>
      <c r="H1224" s="110" t="str">
        <f t="shared" si="40"/>
        <v xml:space="preserve"> </v>
      </c>
      <c r="I1224" s="55"/>
    </row>
    <row r="1225" spans="1:9" ht="30" customHeight="1" thickBot="1" x14ac:dyDescent="0.4">
      <c r="A1225" s="71" t="s">
        <v>1717</v>
      </c>
      <c r="B1225" s="72" t="s">
        <v>26</v>
      </c>
      <c r="C1225" s="70">
        <v>7000</v>
      </c>
      <c r="D1225" s="107">
        <v>7000</v>
      </c>
      <c r="E1225" s="48" t="s">
        <v>1563</v>
      </c>
      <c r="F1225" s="123" t="str">
        <f t="shared" si="39"/>
        <v xml:space="preserve"> </v>
      </c>
      <c r="G1225" s="102" t="s">
        <v>2166</v>
      </c>
      <c r="H1225" s="110" t="str">
        <f t="shared" si="40"/>
        <v xml:space="preserve"> </v>
      </c>
      <c r="I1225" s="55"/>
    </row>
    <row r="1226" spans="1:9" ht="30" customHeight="1" thickBot="1" x14ac:dyDescent="0.4">
      <c r="A1226" s="71" t="s">
        <v>1718</v>
      </c>
      <c r="B1226" s="72" t="s">
        <v>75</v>
      </c>
      <c r="C1226" s="70">
        <v>21000</v>
      </c>
      <c r="D1226" s="1">
        <v>21000</v>
      </c>
      <c r="E1226" s="48">
        <v>335</v>
      </c>
      <c r="F1226" s="123" t="str">
        <f t="shared" si="39"/>
        <v>DIJAMANTSKA</v>
      </c>
      <c r="G1226" s="102" t="s">
        <v>2166</v>
      </c>
      <c r="H1226" s="110" t="str">
        <f t="shared" si="40"/>
        <v xml:space="preserve"> </v>
      </c>
      <c r="I1226" s="55"/>
    </row>
    <row r="1227" spans="1:9" ht="30" customHeight="1" thickBot="1" x14ac:dyDescent="0.4">
      <c r="A1227" s="71" t="s">
        <v>1719</v>
      </c>
      <c r="B1227" s="72" t="s">
        <v>203</v>
      </c>
      <c r="C1227" s="70">
        <v>26500</v>
      </c>
      <c r="D1227" s="107">
        <v>10000</v>
      </c>
      <c r="E1227" s="91">
        <v>220</v>
      </c>
      <c r="F1227" s="123" t="str">
        <f t="shared" si="39"/>
        <v>DIJAMANTSKA</v>
      </c>
      <c r="G1227" s="101">
        <v>220</v>
      </c>
      <c r="H1227" s="110" t="str">
        <f t="shared" si="40"/>
        <v>PLATINASTA</v>
      </c>
      <c r="I1227" s="55"/>
    </row>
    <row r="1228" spans="1:9" ht="30" customHeight="1" thickBot="1" x14ac:dyDescent="0.4">
      <c r="A1228" s="43" t="s">
        <v>1720</v>
      </c>
      <c r="B1228" s="39" t="s">
        <v>228</v>
      </c>
      <c r="C1228" s="40">
        <v>5400</v>
      </c>
      <c r="D1228" s="1">
        <v>5400</v>
      </c>
      <c r="E1228" s="48">
        <v>45</v>
      </c>
      <c r="F1228" s="123" t="str">
        <f t="shared" si="39"/>
        <v>PLATINASTA</v>
      </c>
      <c r="G1228" s="102" t="s">
        <v>2166</v>
      </c>
      <c r="H1228" s="110" t="str">
        <f t="shared" si="40"/>
        <v xml:space="preserve"> </v>
      </c>
      <c r="I1228" s="55"/>
    </row>
    <row r="1229" spans="1:9" ht="30" customHeight="1" thickBot="1" x14ac:dyDescent="0.4">
      <c r="A1229" s="43" t="s">
        <v>1721</v>
      </c>
      <c r="B1229" s="39" t="s">
        <v>285</v>
      </c>
      <c r="C1229" s="40">
        <v>5000</v>
      </c>
      <c r="D1229" s="107">
        <v>5000</v>
      </c>
      <c r="E1229" s="48">
        <v>75</v>
      </c>
      <c r="F1229" s="123" t="str">
        <f t="shared" si="39"/>
        <v>DIJAMANTSKA</v>
      </c>
      <c r="G1229" s="102" t="s">
        <v>2166</v>
      </c>
      <c r="H1229" s="110" t="str">
        <f t="shared" si="40"/>
        <v xml:space="preserve"> </v>
      </c>
      <c r="I1229" s="55"/>
    </row>
    <row r="1230" spans="1:9" ht="30" customHeight="1" thickBot="1" x14ac:dyDescent="0.4">
      <c r="A1230" s="43" t="s">
        <v>1722</v>
      </c>
      <c r="B1230" s="39" t="s">
        <v>963</v>
      </c>
      <c r="C1230" s="40">
        <v>4800</v>
      </c>
      <c r="D1230" s="107">
        <v>4800</v>
      </c>
      <c r="E1230" s="91">
        <v>40</v>
      </c>
      <c r="F1230" s="123" t="str">
        <f t="shared" si="39"/>
        <v>PLATINASTA</v>
      </c>
      <c r="G1230" s="91">
        <v>40</v>
      </c>
      <c r="H1230" s="110" t="str">
        <f t="shared" si="40"/>
        <v>PLATINASTA</v>
      </c>
      <c r="I1230" s="55"/>
    </row>
    <row r="1231" spans="1:9" ht="30" customHeight="1" thickBot="1" x14ac:dyDescent="0.4">
      <c r="A1231" s="43" t="s">
        <v>1723</v>
      </c>
      <c r="B1231" s="39" t="s">
        <v>1</v>
      </c>
      <c r="C1231" s="40">
        <v>6000</v>
      </c>
      <c r="D1231" s="1">
        <v>6000</v>
      </c>
      <c r="E1231" s="91">
        <v>50</v>
      </c>
      <c r="F1231" s="123" t="str">
        <f t="shared" si="39"/>
        <v>PLATINASTA</v>
      </c>
      <c r="G1231" s="91">
        <v>50</v>
      </c>
      <c r="H1231" s="110" t="str">
        <f t="shared" si="40"/>
        <v>PLATINASTA</v>
      </c>
      <c r="I1231" s="55"/>
    </row>
    <row r="1232" spans="1:9" ht="30" customHeight="1" thickBot="1" x14ac:dyDescent="0.4">
      <c r="A1232" s="71" t="s">
        <v>533</v>
      </c>
      <c r="B1232" s="72" t="s">
        <v>80</v>
      </c>
      <c r="C1232" s="70">
        <v>8400</v>
      </c>
      <c r="D1232" s="1">
        <v>5000</v>
      </c>
      <c r="E1232" s="91">
        <v>70</v>
      </c>
      <c r="F1232" s="123" t="str">
        <f t="shared" si="39"/>
        <v>DIJAMANTSKA</v>
      </c>
      <c r="G1232" s="101">
        <v>70</v>
      </c>
      <c r="H1232" s="110" t="str">
        <f t="shared" si="40"/>
        <v>PLATINASTA</v>
      </c>
      <c r="I1232" s="55"/>
    </row>
    <row r="1233" spans="1:9" s="9" customFormat="1" ht="30" customHeight="1" thickBot="1" x14ac:dyDescent="0.4">
      <c r="A1233" s="71" t="s">
        <v>1725</v>
      </c>
      <c r="B1233" s="72" t="s">
        <v>97</v>
      </c>
      <c r="C1233" s="70">
        <v>4000</v>
      </c>
      <c r="D1233" s="107">
        <v>4000</v>
      </c>
      <c r="E1233" s="10">
        <v>26</v>
      </c>
      <c r="F1233" s="123" t="str">
        <f t="shared" si="39"/>
        <v>PLATINASTA</v>
      </c>
      <c r="G1233" s="102" t="s">
        <v>2166</v>
      </c>
      <c r="H1233" s="110" t="str">
        <f t="shared" si="40"/>
        <v xml:space="preserve"> </v>
      </c>
      <c r="I1233" s="59"/>
    </row>
    <row r="1234" spans="1:9" s="9" customFormat="1" ht="30" customHeight="1" thickBot="1" x14ac:dyDescent="0.4">
      <c r="A1234" s="71" t="s">
        <v>1726</v>
      </c>
      <c r="B1234" s="72" t="s">
        <v>423</v>
      </c>
      <c r="C1234" s="70">
        <v>3000</v>
      </c>
      <c r="D1234" s="1">
        <v>3000</v>
      </c>
      <c r="E1234" s="10">
        <v>40</v>
      </c>
      <c r="F1234" s="123" t="str">
        <f t="shared" si="39"/>
        <v>DIJAMANTSKA</v>
      </c>
      <c r="G1234" s="102" t="s">
        <v>2166</v>
      </c>
      <c r="H1234" s="110" t="str">
        <f t="shared" si="40"/>
        <v xml:space="preserve"> </v>
      </c>
      <c r="I1234" s="59"/>
    </row>
    <row r="1235" spans="1:9" s="9" customFormat="1" ht="30" customHeight="1" thickBot="1" x14ac:dyDescent="0.4">
      <c r="A1235" s="71" t="s">
        <v>1727</v>
      </c>
      <c r="B1235" s="72" t="s">
        <v>320</v>
      </c>
      <c r="C1235" s="70">
        <v>4000</v>
      </c>
      <c r="D1235" s="107">
        <v>4000</v>
      </c>
      <c r="E1235" s="10">
        <v>80</v>
      </c>
      <c r="F1235" s="123" t="str">
        <f t="shared" si="39"/>
        <v>DIJAMANTSKA</v>
      </c>
      <c r="G1235" s="102" t="s">
        <v>2166</v>
      </c>
      <c r="H1235" s="110" t="str">
        <f t="shared" si="40"/>
        <v xml:space="preserve"> </v>
      </c>
      <c r="I1235" s="59"/>
    </row>
    <row r="1236" spans="1:9" s="9" customFormat="1" ht="30" customHeight="1" thickBot="1" x14ac:dyDescent="0.4">
      <c r="A1236" s="71" t="s">
        <v>1728</v>
      </c>
      <c r="B1236" s="39" t="s">
        <v>507</v>
      </c>
      <c r="C1236" s="70">
        <v>2000</v>
      </c>
      <c r="D1236" s="107">
        <v>2000</v>
      </c>
      <c r="E1236" s="10">
        <v>21</v>
      </c>
      <c r="F1236" s="123" t="str">
        <f t="shared" si="39"/>
        <v>DIJAMANTSKA</v>
      </c>
      <c r="G1236" s="102" t="s">
        <v>2166</v>
      </c>
      <c r="H1236" s="110" t="str">
        <f t="shared" si="40"/>
        <v xml:space="preserve"> </v>
      </c>
      <c r="I1236" s="59"/>
    </row>
    <row r="1237" spans="1:9" s="9" customFormat="1" ht="30" customHeight="1" thickBot="1" x14ac:dyDescent="0.4">
      <c r="A1237" s="71" t="s">
        <v>1729</v>
      </c>
      <c r="B1237" s="39" t="s">
        <v>1730</v>
      </c>
      <c r="C1237" s="70">
        <v>12000</v>
      </c>
      <c r="D1237" s="1">
        <v>12000</v>
      </c>
      <c r="E1237" s="10" t="s">
        <v>1584</v>
      </c>
      <c r="F1237" s="123" t="str">
        <f t="shared" si="39"/>
        <v xml:space="preserve"> </v>
      </c>
      <c r="G1237" s="102" t="s">
        <v>2166</v>
      </c>
      <c r="H1237" s="110" t="str">
        <f t="shared" si="40"/>
        <v xml:space="preserve"> </v>
      </c>
      <c r="I1237" s="59"/>
    </row>
    <row r="1238" spans="1:9" s="9" customFormat="1" ht="30" customHeight="1" thickBot="1" x14ac:dyDescent="0.4">
      <c r="A1238" s="71" t="s">
        <v>1032</v>
      </c>
      <c r="B1238" s="39" t="s">
        <v>228</v>
      </c>
      <c r="C1238" s="70">
        <v>14000</v>
      </c>
      <c r="D1238" s="4">
        <v>12000</v>
      </c>
      <c r="E1238" s="91">
        <v>115</v>
      </c>
      <c r="F1238" s="123" t="str">
        <f t="shared" si="39"/>
        <v>DIJAMANTSKA</v>
      </c>
      <c r="G1238" s="101">
        <v>115</v>
      </c>
      <c r="H1238" s="110" t="str">
        <f t="shared" si="40"/>
        <v>PLATINASTA</v>
      </c>
      <c r="I1238" s="59"/>
    </row>
    <row r="1239" spans="1:9" s="9" customFormat="1" ht="30" customHeight="1" thickBot="1" x14ac:dyDescent="0.4">
      <c r="A1239" s="71" t="s">
        <v>1731</v>
      </c>
      <c r="B1239" s="81" t="s">
        <v>369</v>
      </c>
      <c r="C1239" s="70">
        <v>5000</v>
      </c>
      <c r="D1239" s="1">
        <v>5000</v>
      </c>
      <c r="E1239" s="10">
        <v>44</v>
      </c>
      <c r="F1239" s="123" t="str">
        <f t="shared" si="39"/>
        <v>DIJAMANTSKA</v>
      </c>
      <c r="G1239" s="172">
        <v>44</v>
      </c>
      <c r="H1239" s="110" t="str">
        <f t="shared" si="40"/>
        <v>DIJAMANTSKA</v>
      </c>
      <c r="I1239" s="59"/>
    </row>
    <row r="1240" spans="1:9" s="9" customFormat="1" ht="30" customHeight="1" thickBot="1" x14ac:dyDescent="0.4">
      <c r="A1240" s="71" t="s">
        <v>1732</v>
      </c>
      <c r="B1240" s="39" t="s">
        <v>3</v>
      </c>
      <c r="C1240" s="70">
        <v>6000</v>
      </c>
      <c r="D1240" s="107">
        <v>6000</v>
      </c>
      <c r="E1240" s="10">
        <v>57</v>
      </c>
      <c r="F1240" s="123" t="str">
        <f t="shared" si="39"/>
        <v>DIJAMANTSKA</v>
      </c>
      <c r="G1240" s="172" t="s">
        <v>2166</v>
      </c>
      <c r="H1240" s="110" t="str">
        <f t="shared" si="40"/>
        <v xml:space="preserve"> </v>
      </c>
      <c r="I1240" s="59"/>
    </row>
    <row r="1241" spans="1:9" s="9" customFormat="1" ht="42.75" customHeight="1" thickBot="1" x14ac:dyDescent="0.4">
      <c r="A1241" s="71" t="s">
        <v>1733</v>
      </c>
      <c r="B1241" s="82" t="s">
        <v>1</v>
      </c>
      <c r="C1241" s="70">
        <v>8400</v>
      </c>
      <c r="D1241" s="107">
        <v>6000</v>
      </c>
      <c r="E1241" s="91">
        <v>53</v>
      </c>
      <c r="F1241" s="123" t="str">
        <f t="shared" si="39"/>
        <v>DIJAMANTSKA</v>
      </c>
      <c r="G1241" s="101">
        <v>60</v>
      </c>
      <c r="H1241" s="110" t="str">
        <f t="shared" si="40"/>
        <v>PLATINASTA</v>
      </c>
      <c r="I1241" s="59"/>
    </row>
    <row r="1242" spans="1:9" s="9" customFormat="1" ht="30" customHeight="1" thickBot="1" x14ac:dyDescent="0.4">
      <c r="A1242" s="71" t="s">
        <v>1734</v>
      </c>
      <c r="B1242" s="39" t="s">
        <v>131</v>
      </c>
      <c r="C1242" s="70">
        <v>6300</v>
      </c>
      <c r="D1242" s="1">
        <v>5000</v>
      </c>
      <c r="E1242" s="91">
        <v>80</v>
      </c>
      <c r="F1242" s="123" t="str">
        <f t="shared" si="39"/>
        <v>DIJAMANTSKA</v>
      </c>
      <c r="G1242" s="101">
        <v>51</v>
      </c>
      <c r="H1242" s="110" t="str">
        <f t="shared" si="40"/>
        <v>PLATINASTA</v>
      </c>
      <c r="I1242" s="59"/>
    </row>
    <row r="1243" spans="1:9" s="9" customFormat="1" ht="30" customHeight="1" thickBot="1" x14ac:dyDescent="0.4">
      <c r="A1243" s="71" t="s">
        <v>1735</v>
      </c>
      <c r="B1243" s="39" t="s">
        <v>172</v>
      </c>
      <c r="C1243" s="70">
        <v>5000</v>
      </c>
      <c r="D1243" s="107">
        <v>5000</v>
      </c>
      <c r="E1243" s="10">
        <v>20</v>
      </c>
      <c r="F1243" s="123" t="str">
        <f t="shared" si="39"/>
        <v>PLATINASTA</v>
      </c>
      <c r="G1243" s="102" t="s">
        <v>2166</v>
      </c>
      <c r="H1243" s="110" t="str">
        <f t="shared" si="40"/>
        <v xml:space="preserve"> </v>
      </c>
      <c r="I1243" s="59"/>
    </row>
    <row r="1244" spans="1:9" s="9" customFormat="1" ht="30" customHeight="1" thickBot="1" x14ac:dyDescent="0.4">
      <c r="A1244" s="71" t="s">
        <v>1736</v>
      </c>
      <c r="B1244" s="39" t="s">
        <v>32</v>
      </c>
      <c r="C1244" s="40">
        <v>16000</v>
      </c>
      <c r="D1244" s="107">
        <v>16000</v>
      </c>
      <c r="E1244" s="10">
        <v>140</v>
      </c>
      <c r="F1244" s="123" t="str">
        <f t="shared" si="39"/>
        <v>DIJAMANTSKA</v>
      </c>
      <c r="G1244" s="102" t="s">
        <v>2166</v>
      </c>
      <c r="H1244" s="110" t="str">
        <f t="shared" si="40"/>
        <v xml:space="preserve"> </v>
      </c>
      <c r="I1244" s="59"/>
    </row>
    <row r="1245" spans="1:9" s="9" customFormat="1" ht="48.75" customHeight="1" thickBot="1" x14ac:dyDescent="0.4">
      <c r="A1245" s="43" t="s">
        <v>1738</v>
      </c>
      <c r="B1245" s="39" t="s">
        <v>2</v>
      </c>
      <c r="C1245" s="40">
        <v>8000</v>
      </c>
      <c r="D1245" s="107">
        <v>3000</v>
      </c>
      <c r="E1245" s="91">
        <v>66</v>
      </c>
      <c r="F1245" s="123" t="str">
        <f t="shared" si="39"/>
        <v>DIJAMANTSKA</v>
      </c>
      <c r="G1245" s="101">
        <v>66</v>
      </c>
      <c r="H1245" s="110" t="str">
        <f t="shared" si="40"/>
        <v>PLATINASTA</v>
      </c>
      <c r="I1245" s="59"/>
    </row>
    <row r="1246" spans="1:9" s="9" customFormat="1" ht="30" customHeight="1" thickBot="1" x14ac:dyDescent="0.4">
      <c r="A1246" s="43" t="s">
        <v>1739</v>
      </c>
      <c r="B1246" s="39" t="s">
        <v>291</v>
      </c>
      <c r="C1246" s="70">
        <v>24000</v>
      </c>
      <c r="D1246" s="107">
        <v>24000</v>
      </c>
      <c r="E1246" s="91">
        <v>190</v>
      </c>
      <c r="F1246" s="123" t="str">
        <f t="shared" si="39"/>
        <v>PLATINASTA</v>
      </c>
      <c r="G1246" s="101">
        <v>200</v>
      </c>
      <c r="H1246" s="110" t="str">
        <f t="shared" si="40"/>
        <v>PLATINASTA</v>
      </c>
      <c r="I1246" s="59"/>
    </row>
    <row r="1247" spans="1:9" s="9" customFormat="1" ht="30" customHeight="1" thickBot="1" x14ac:dyDescent="0.4">
      <c r="A1247" s="43" t="s">
        <v>1741</v>
      </c>
      <c r="B1247" s="39" t="s">
        <v>50</v>
      </c>
      <c r="C1247" s="40">
        <v>3040</v>
      </c>
      <c r="D1247" s="107">
        <v>2000</v>
      </c>
      <c r="E1247" s="10">
        <v>35</v>
      </c>
      <c r="F1247" s="123" t="str">
        <f t="shared" si="39"/>
        <v>DIJAMANTSKA</v>
      </c>
      <c r="G1247" s="102">
        <v>21</v>
      </c>
      <c r="H1247" s="110" t="str">
        <f t="shared" si="40"/>
        <v>PLATINASTA</v>
      </c>
      <c r="I1247" s="59"/>
    </row>
    <row r="1248" spans="1:9" s="9" customFormat="1" ht="30" customHeight="1" thickBot="1" x14ac:dyDescent="0.4">
      <c r="A1248" s="43" t="s">
        <v>1743</v>
      </c>
      <c r="B1248" s="39" t="s">
        <v>2</v>
      </c>
      <c r="C1248" s="40">
        <v>4000</v>
      </c>
      <c r="D1248" s="107">
        <v>4000</v>
      </c>
      <c r="E1248" s="10">
        <v>40</v>
      </c>
      <c r="F1248" s="123" t="str">
        <f t="shared" si="39"/>
        <v>DIJAMANTSKA</v>
      </c>
      <c r="G1248" s="102" t="s">
        <v>2166</v>
      </c>
      <c r="H1248" s="110" t="str">
        <f t="shared" si="40"/>
        <v xml:space="preserve"> </v>
      </c>
      <c r="I1248" s="59"/>
    </row>
    <row r="1249" spans="1:9" s="9" customFormat="1" ht="30" customHeight="1" thickBot="1" x14ac:dyDescent="0.4">
      <c r="A1249" s="43" t="s">
        <v>1744</v>
      </c>
      <c r="B1249" s="39" t="s">
        <v>97</v>
      </c>
      <c r="C1249" s="40">
        <v>12000</v>
      </c>
      <c r="D1249" s="107">
        <v>12000</v>
      </c>
      <c r="E1249" s="10">
        <v>160</v>
      </c>
      <c r="F1249" s="123" t="str">
        <f t="shared" si="39"/>
        <v>DIJAMANTSKA</v>
      </c>
      <c r="G1249" s="102" t="s">
        <v>2166</v>
      </c>
      <c r="H1249" s="110" t="str">
        <f t="shared" si="40"/>
        <v xml:space="preserve"> </v>
      </c>
      <c r="I1249" s="59"/>
    </row>
    <row r="1250" spans="1:9" s="9" customFormat="1" ht="30" customHeight="1" thickBot="1" x14ac:dyDescent="0.4">
      <c r="A1250" s="43" t="s">
        <v>742</v>
      </c>
      <c r="B1250" s="39" t="s">
        <v>32</v>
      </c>
      <c r="C1250" s="40">
        <v>12000</v>
      </c>
      <c r="D1250" s="3">
        <v>6000</v>
      </c>
      <c r="E1250" s="48">
        <v>60</v>
      </c>
      <c r="F1250" s="123" t="str">
        <f t="shared" si="39"/>
        <v>DIJAMANTSKA</v>
      </c>
      <c r="G1250" s="102" t="s">
        <v>2166</v>
      </c>
      <c r="H1250" s="110" t="str">
        <f t="shared" si="40"/>
        <v xml:space="preserve"> </v>
      </c>
      <c r="I1250" s="59"/>
    </row>
    <row r="1251" spans="1:9" s="9" customFormat="1" ht="30" customHeight="1" thickBot="1" x14ac:dyDescent="0.4">
      <c r="A1251" s="71" t="s">
        <v>1747</v>
      </c>
      <c r="B1251" s="72" t="s">
        <v>1748</v>
      </c>
      <c r="C1251" s="70">
        <v>2400</v>
      </c>
      <c r="D1251" s="107">
        <v>2400</v>
      </c>
      <c r="E1251" s="10" t="s">
        <v>1584</v>
      </c>
      <c r="F1251" s="123" t="str">
        <f t="shared" si="39"/>
        <v xml:space="preserve"> </v>
      </c>
      <c r="G1251" s="102" t="s">
        <v>2166</v>
      </c>
      <c r="H1251" s="110" t="str">
        <f t="shared" si="40"/>
        <v xml:space="preserve"> </v>
      </c>
      <c r="I1251" s="59"/>
    </row>
    <row r="1252" spans="1:9" s="9" customFormat="1" ht="30" customHeight="1" thickBot="1" x14ac:dyDescent="0.4">
      <c r="A1252" s="71" t="s">
        <v>1750</v>
      </c>
      <c r="B1252" s="72" t="s">
        <v>46</v>
      </c>
      <c r="C1252" s="70">
        <v>3960</v>
      </c>
      <c r="D1252" s="107">
        <v>3960</v>
      </c>
      <c r="E1252" s="10">
        <v>33</v>
      </c>
      <c r="F1252" s="123" t="str">
        <f t="shared" si="39"/>
        <v>PLATINASTA</v>
      </c>
      <c r="G1252" s="102" t="s">
        <v>2166</v>
      </c>
      <c r="H1252" s="110" t="str">
        <f t="shared" si="40"/>
        <v xml:space="preserve"> </v>
      </c>
      <c r="I1252" s="59"/>
    </row>
    <row r="1253" spans="1:9" s="9" customFormat="1" ht="30" customHeight="1" thickBot="1" x14ac:dyDescent="0.4">
      <c r="A1253" s="71" t="s">
        <v>1751</v>
      </c>
      <c r="B1253" s="72" t="s">
        <v>900</v>
      </c>
      <c r="C1253" s="70">
        <v>10000</v>
      </c>
      <c r="D1253" s="107">
        <v>10000</v>
      </c>
      <c r="E1253" s="10">
        <v>65</v>
      </c>
      <c r="F1253" s="123" t="str">
        <f t="shared" si="39"/>
        <v>PLATINASTA</v>
      </c>
      <c r="G1253" s="102" t="s">
        <v>2166</v>
      </c>
      <c r="H1253" s="110" t="str">
        <f t="shared" si="40"/>
        <v xml:space="preserve"> </v>
      </c>
      <c r="I1253" s="59"/>
    </row>
    <row r="1254" spans="1:9" s="9" customFormat="1" ht="30" customHeight="1" thickBot="1" x14ac:dyDescent="0.4">
      <c r="A1254" s="71" t="s">
        <v>1752</v>
      </c>
      <c r="B1254" s="72" t="s">
        <v>174</v>
      </c>
      <c r="C1254" s="70">
        <v>3850</v>
      </c>
      <c r="D1254" s="107">
        <v>3850</v>
      </c>
      <c r="E1254" s="10">
        <v>40</v>
      </c>
      <c r="F1254" s="123" t="str">
        <f t="shared" si="39"/>
        <v>DIJAMANTSKA</v>
      </c>
      <c r="G1254" s="102" t="s">
        <v>2166</v>
      </c>
      <c r="H1254" s="110" t="str">
        <f t="shared" si="40"/>
        <v xml:space="preserve"> </v>
      </c>
      <c r="I1254" s="59"/>
    </row>
    <row r="1255" spans="1:9" s="9" customFormat="1" ht="30" customHeight="1" thickBot="1" x14ac:dyDescent="0.4">
      <c r="A1255" s="71" t="s">
        <v>1753</v>
      </c>
      <c r="B1255" s="72" t="s">
        <v>608</v>
      </c>
      <c r="C1255" s="70">
        <v>10000</v>
      </c>
      <c r="D1255" s="107">
        <v>10000</v>
      </c>
      <c r="E1255" s="10">
        <v>155</v>
      </c>
      <c r="F1255" s="123" t="str">
        <f t="shared" si="39"/>
        <v>DIJAMANTSKA</v>
      </c>
      <c r="G1255" s="102" t="s">
        <v>2166</v>
      </c>
      <c r="H1255" s="110" t="str">
        <f t="shared" si="40"/>
        <v xml:space="preserve"> </v>
      </c>
      <c r="I1255" s="59"/>
    </row>
    <row r="1256" spans="1:9" s="9" customFormat="1" ht="30" customHeight="1" thickBot="1" x14ac:dyDescent="0.4">
      <c r="A1256" s="71" t="s">
        <v>1040</v>
      </c>
      <c r="B1256" s="72" t="s">
        <v>228</v>
      </c>
      <c r="C1256" s="70">
        <v>8000</v>
      </c>
      <c r="D1256" s="107">
        <v>8000</v>
      </c>
      <c r="E1256" s="10">
        <v>100</v>
      </c>
      <c r="F1256" s="123" t="str">
        <f t="shared" si="39"/>
        <v>DIJAMANTSKA</v>
      </c>
      <c r="G1256" s="102" t="s">
        <v>2166</v>
      </c>
      <c r="H1256" s="110" t="str">
        <f t="shared" si="40"/>
        <v xml:space="preserve"> </v>
      </c>
      <c r="I1256" s="59"/>
    </row>
    <row r="1257" spans="1:9" s="9" customFormat="1" ht="30" customHeight="1" thickBot="1" x14ac:dyDescent="0.4">
      <c r="A1257" s="71" t="s">
        <v>1755</v>
      </c>
      <c r="B1257" s="72" t="s">
        <v>274</v>
      </c>
      <c r="C1257" s="70">
        <v>1500</v>
      </c>
      <c r="D1257" s="107">
        <v>1500</v>
      </c>
      <c r="E1257" s="10">
        <v>88</v>
      </c>
      <c r="F1257" s="123" t="str">
        <f t="shared" si="39"/>
        <v>DIJAMANTSKA</v>
      </c>
      <c r="G1257" s="102" t="s">
        <v>2166</v>
      </c>
      <c r="H1257" s="110" t="str">
        <f t="shared" si="40"/>
        <v xml:space="preserve"> </v>
      </c>
      <c r="I1257" s="59"/>
    </row>
    <row r="1258" spans="1:9" s="9" customFormat="1" ht="45.75" customHeight="1" thickBot="1" x14ac:dyDescent="0.4">
      <c r="A1258" s="71" t="s">
        <v>355</v>
      </c>
      <c r="B1258" s="72" t="s">
        <v>356</v>
      </c>
      <c r="C1258" s="70">
        <v>14120</v>
      </c>
      <c r="D1258" s="3">
        <v>7200</v>
      </c>
      <c r="E1258" s="91">
        <v>60</v>
      </c>
      <c r="F1258" s="123" t="str">
        <f t="shared" si="39"/>
        <v>PLATINASTA</v>
      </c>
      <c r="G1258" s="101">
        <v>60</v>
      </c>
      <c r="H1258" s="110" t="str">
        <f t="shared" si="40"/>
        <v>PLATINASTA PLUS</v>
      </c>
      <c r="I1258" s="59"/>
    </row>
    <row r="1259" spans="1:9" s="9" customFormat="1" ht="30" customHeight="1" thickBot="1" x14ac:dyDescent="0.4">
      <c r="A1259" s="71" t="s">
        <v>1756</v>
      </c>
      <c r="B1259" s="72" t="s">
        <v>287</v>
      </c>
      <c r="C1259" s="70">
        <v>1000</v>
      </c>
      <c r="D1259" s="107">
        <v>1000</v>
      </c>
      <c r="E1259" s="48">
        <v>70</v>
      </c>
      <c r="F1259" s="123" t="str">
        <f t="shared" si="39"/>
        <v>DIJAMANTSKA</v>
      </c>
      <c r="G1259" s="102" t="s">
        <v>2166</v>
      </c>
      <c r="H1259" s="110" t="str">
        <f t="shared" si="40"/>
        <v xml:space="preserve"> </v>
      </c>
      <c r="I1259" s="59"/>
    </row>
    <row r="1260" spans="1:9" s="9" customFormat="1" ht="30" customHeight="1" thickBot="1" x14ac:dyDescent="0.4">
      <c r="A1260" s="71" t="s">
        <v>1758</v>
      </c>
      <c r="B1260" s="72" t="s">
        <v>2</v>
      </c>
      <c r="C1260" s="70">
        <v>5000</v>
      </c>
      <c r="D1260" s="107">
        <v>5000</v>
      </c>
      <c r="E1260" s="48">
        <v>40</v>
      </c>
      <c r="F1260" s="123" t="str">
        <f t="shared" si="39"/>
        <v>PLATINASTA</v>
      </c>
      <c r="G1260" s="102" t="s">
        <v>2166</v>
      </c>
      <c r="H1260" s="110" t="str">
        <f t="shared" si="40"/>
        <v xml:space="preserve"> </v>
      </c>
      <c r="I1260" s="59"/>
    </row>
    <row r="1261" spans="1:9" s="9" customFormat="1" ht="30" customHeight="1" thickBot="1" x14ac:dyDescent="0.4">
      <c r="A1261" s="71" t="s">
        <v>1759</v>
      </c>
      <c r="B1261" s="72" t="s">
        <v>203</v>
      </c>
      <c r="C1261" s="85">
        <v>12000</v>
      </c>
      <c r="D1261" s="84">
        <v>5000</v>
      </c>
      <c r="E1261" s="48">
        <v>13</v>
      </c>
      <c r="F1261" s="123" t="str">
        <f t="shared" si="39"/>
        <v>PLATINASTA</v>
      </c>
      <c r="G1261" s="102">
        <v>13</v>
      </c>
      <c r="H1261" s="110" t="str">
        <f t="shared" si="40"/>
        <v>PLATINASTA PLUS</v>
      </c>
      <c r="I1261" s="59"/>
    </row>
    <row r="1262" spans="1:9" s="9" customFormat="1" ht="30" customHeight="1" thickBot="1" x14ac:dyDescent="0.4">
      <c r="A1262" s="71" t="s">
        <v>1760</v>
      </c>
      <c r="B1262" s="72" t="s">
        <v>5</v>
      </c>
      <c r="C1262" s="85">
        <v>24000</v>
      </c>
      <c r="D1262" s="84">
        <v>12000</v>
      </c>
      <c r="E1262" s="48" t="s">
        <v>1584</v>
      </c>
      <c r="F1262" s="123" t="str">
        <f t="shared" si="39"/>
        <v xml:space="preserve"> </v>
      </c>
      <c r="G1262" s="102" t="s">
        <v>2166</v>
      </c>
      <c r="H1262" s="110" t="str">
        <f t="shared" si="40"/>
        <v xml:space="preserve"> </v>
      </c>
      <c r="I1262" s="59"/>
    </row>
    <row r="1263" spans="1:9" s="9" customFormat="1" ht="30" customHeight="1" thickBot="1" x14ac:dyDescent="0.4">
      <c r="A1263" s="71" t="s">
        <v>1761</v>
      </c>
      <c r="B1263" s="72" t="s">
        <v>199</v>
      </c>
      <c r="C1263" s="85">
        <v>1500</v>
      </c>
      <c r="D1263" s="84">
        <v>1500</v>
      </c>
      <c r="E1263" s="48">
        <v>30</v>
      </c>
      <c r="F1263" s="123" t="str">
        <f t="shared" si="39"/>
        <v>DIJAMANTSKA</v>
      </c>
      <c r="G1263" s="102" t="s">
        <v>2166</v>
      </c>
      <c r="H1263" s="110" t="str">
        <f t="shared" si="40"/>
        <v xml:space="preserve"> </v>
      </c>
      <c r="I1263" s="59"/>
    </row>
    <row r="1264" spans="1:9" s="9" customFormat="1" ht="30" customHeight="1" thickBot="1" x14ac:dyDescent="0.4">
      <c r="A1264" s="71" t="s">
        <v>1762</v>
      </c>
      <c r="B1264" s="72" t="s">
        <v>68</v>
      </c>
      <c r="C1264" s="85">
        <v>20000</v>
      </c>
      <c r="D1264" s="84">
        <v>20000</v>
      </c>
      <c r="E1264" s="48">
        <v>52</v>
      </c>
      <c r="F1264" s="123" t="str">
        <f t="shared" si="39"/>
        <v>PLATINASTA</v>
      </c>
      <c r="G1264" s="102" t="s">
        <v>2166</v>
      </c>
      <c r="H1264" s="110" t="str">
        <f t="shared" si="40"/>
        <v xml:space="preserve"> </v>
      </c>
      <c r="I1264" s="59"/>
    </row>
    <row r="1265" spans="1:9" s="9" customFormat="1" ht="30" customHeight="1" thickBot="1" x14ac:dyDescent="0.4">
      <c r="A1265" s="71" t="s">
        <v>1763</v>
      </c>
      <c r="B1265" s="72" t="s">
        <v>28</v>
      </c>
      <c r="C1265" s="85">
        <v>1000</v>
      </c>
      <c r="D1265" s="84">
        <v>1000</v>
      </c>
      <c r="E1265" s="48">
        <v>50</v>
      </c>
      <c r="F1265" s="123" t="str">
        <f t="shared" si="39"/>
        <v>DIJAMANTSKA</v>
      </c>
      <c r="G1265" s="102" t="s">
        <v>2166</v>
      </c>
      <c r="H1265" s="110" t="str">
        <f t="shared" si="40"/>
        <v xml:space="preserve"> </v>
      </c>
      <c r="I1265" s="59"/>
    </row>
    <row r="1266" spans="1:9" s="9" customFormat="1" ht="30" customHeight="1" thickBot="1" x14ac:dyDescent="0.4">
      <c r="A1266" s="71" t="s">
        <v>1764</v>
      </c>
      <c r="B1266" s="72" t="s">
        <v>52</v>
      </c>
      <c r="C1266" s="70">
        <v>12000</v>
      </c>
      <c r="D1266" s="107">
        <v>12000</v>
      </c>
      <c r="E1266" s="48">
        <v>300</v>
      </c>
      <c r="F1266" s="123" t="str">
        <f t="shared" si="39"/>
        <v>DIJAMANTSKA</v>
      </c>
      <c r="G1266" s="102" t="s">
        <v>2166</v>
      </c>
      <c r="H1266" s="110" t="str">
        <f t="shared" si="40"/>
        <v xml:space="preserve"> </v>
      </c>
      <c r="I1266" s="59"/>
    </row>
    <row r="1267" spans="1:9" s="9" customFormat="1" ht="30" customHeight="1" thickBot="1" x14ac:dyDescent="0.4">
      <c r="A1267" s="71" t="s">
        <v>1144</v>
      </c>
      <c r="B1267" s="72" t="s">
        <v>1</v>
      </c>
      <c r="C1267" s="70">
        <v>7720</v>
      </c>
      <c r="D1267" s="12">
        <v>2500</v>
      </c>
      <c r="E1267" s="48">
        <v>20</v>
      </c>
      <c r="F1267" s="123" t="str">
        <f t="shared" si="39"/>
        <v>PLATINASTA</v>
      </c>
      <c r="G1267" s="102" t="s">
        <v>2166</v>
      </c>
      <c r="H1267" s="110" t="str">
        <f t="shared" si="40"/>
        <v xml:space="preserve"> </v>
      </c>
      <c r="I1267" s="59"/>
    </row>
    <row r="1268" spans="1:9" s="9" customFormat="1" ht="30" customHeight="1" thickBot="1" x14ac:dyDescent="0.4">
      <c r="A1268" s="71" t="s">
        <v>1765</v>
      </c>
      <c r="B1268" s="72" t="s">
        <v>136</v>
      </c>
      <c r="C1268" s="70">
        <v>2500</v>
      </c>
      <c r="D1268" s="107">
        <v>2500</v>
      </c>
      <c r="E1268" s="48" t="s">
        <v>1584</v>
      </c>
      <c r="F1268" s="123" t="str">
        <f t="shared" ref="F1268:G1331" si="41">IFERROR(IF(D1268/E1268&gt;=120,"PLATINASTA","DIJAMANTSKA")," ")</f>
        <v xml:space="preserve"> </v>
      </c>
      <c r="G1268" s="102" t="s">
        <v>2166</v>
      </c>
      <c r="H1268" s="110" t="str">
        <f t="shared" ref="H1268:H1331" si="42">IFERROR(IF(OR((D1268-6000)/E1268&gt;=120,(C1268-6000)/G1268&gt;=120),"PLATINASTA PLUS",IF(AND((C1268/G1268&gt;=120),C1268&lt;(G1268*120+6000)),"PLATINASTA","DIJAMANTSKA"))," ")</f>
        <v xml:space="preserve"> </v>
      </c>
      <c r="I1268" s="59"/>
    </row>
    <row r="1269" spans="1:9" s="9" customFormat="1" ht="30" customHeight="1" thickBot="1" x14ac:dyDescent="0.4">
      <c r="A1269" s="71" t="s">
        <v>1767</v>
      </c>
      <c r="B1269" s="72" t="s">
        <v>32</v>
      </c>
      <c r="C1269" s="70">
        <v>12000</v>
      </c>
      <c r="D1269" s="107">
        <v>12000</v>
      </c>
      <c r="E1269" s="91">
        <v>100</v>
      </c>
      <c r="F1269" s="123" t="str">
        <f t="shared" si="41"/>
        <v>PLATINASTA</v>
      </c>
      <c r="G1269" s="101">
        <v>100</v>
      </c>
      <c r="H1269" s="110" t="str">
        <f t="shared" si="42"/>
        <v>PLATINASTA</v>
      </c>
      <c r="I1269" s="59"/>
    </row>
    <row r="1270" spans="1:9" s="9" customFormat="1" ht="30" customHeight="1" thickBot="1" x14ac:dyDescent="0.4">
      <c r="A1270" s="71" t="s">
        <v>2509</v>
      </c>
      <c r="B1270" s="72" t="s">
        <v>199</v>
      </c>
      <c r="C1270" s="70">
        <v>5040</v>
      </c>
      <c r="D1270" s="107">
        <v>5040</v>
      </c>
      <c r="E1270" s="91">
        <v>42</v>
      </c>
      <c r="F1270" s="123" t="str">
        <f t="shared" si="41"/>
        <v>PLATINASTA</v>
      </c>
      <c r="G1270" s="101">
        <v>42</v>
      </c>
      <c r="H1270" s="110" t="str">
        <f t="shared" si="42"/>
        <v>PLATINASTA</v>
      </c>
      <c r="I1270" s="59"/>
    </row>
    <row r="1271" spans="1:9" s="9" customFormat="1" ht="30" customHeight="1" thickBot="1" x14ac:dyDescent="0.4">
      <c r="A1271" s="71" t="s">
        <v>1590</v>
      </c>
      <c r="B1271" s="72" t="s">
        <v>280</v>
      </c>
      <c r="C1271" s="70">
        <v>4000</v>
      </c>
      <c r="D1271" s="4">
        <v>2000</v>
      </c>
      <c r="E1271" s="48" t="s">
        <v>1563</v>
      </c>
      <c r="F1271" s="123" t="str">
        <f t="shared" si="41"/>
        <v xml:space="preserve"> </v>
      </c>
      <c r="G1271" s="102" t="s">
        <v>2166</v>
      </c>
      <c r="H1271" s="110" t="str">
        <f t="shared" si="42"/>
        <v xml:space="preserve"> </v>
      </c>
      <c r="I1271" s="59"/>
    </row>
    <row r="1272" spans="1:9" s="9" customFormat="1" ht="30" customHeight="1" thickBot="1" x14ac:dyDescent="0.4">
      <c r="A1272" s="71" t="s">
        <v>1768</v>
      </c>
      <c r="B1272" s="72" t="s">
        <v>95</v>
      </c>
      <c r="C1272" s="70">
        <v>1000</v>
      </c>
      <c r="D1272" s="107">
        <v>1000</v>
      </c>
      <c r="E1272" s="48">
        <v>104</v>
      </c>
      <c r="F1272" s="123" t="str">
        <f t="shared" si="41"/>
        <v>DIJAMANTSKA</v>
      </c>
      <c r="G1272" s="102" t="s">
        <v>2166</v>
      </c>
      <c r="H1272" s="110" t="str">
        <f t="shared" si="42"/>
        <v xml:space="preserve"> </v>
      </c>
      <c r="I1272" s="59"/>
    </row>
    <row r="1273" spans="1:9" s="9" customFormat="1" ht="30" customHeight="1" thickBot="1" x14ac:dyDescent="0.4">
      <c r="A1273" s="71" t="s">
        <v>1769</v>
      </c>
      <c r="B1273" s="72" t="s">
        <v>52</v>
      </c>
      <c r="C1273" s="70">
        <v>18000</v>
      </c>
      <c r="D1273" s="107">
        <v>12000</v>
      </c>
      <c r="E1273" s="91">
        <v>100</v>
      </c>
      <c r="F1273" s="123" t="str">
        <f t="shared" si="41"/>
        <v>PLATINASTA</v>
      </c>
      <c r="G1273" s="91">
        <v>100</v>
      </c>
      <c r="H1273" s="110" t="str">
        <f t="shared" si="42"/>
        <v>PLATINASTA PLUS</v>
      </c>
      <c r="I1273" s="59"/>
    </row>
    <row r="1274" spans="1:9" s="9" customFormat="1" ht="30" customHeight="1" thickBot="1" x14ac:dyDescent="0.4">
      <c r="A1274" s="71" t="s">
        <v>1771</v>
      </c>
      <c r="B1274" s="72" t="s">
        <v>881</v>
      </c>
      <c r="C1274" s="70">
        <v>2000</v>
      </c>
      <c r="D1274" s="107">
        <v>2000</v>
      </c>
      <c r="E1274" s="48">
        <v>70</v>
      </c>
      <c r="F1274" s="123" t="str">
        <f t="shared" si="41"/>
        <v>DIJAMANTSKA</v>
      </c>
      <c r="G1274" s="102" t="s">
        <v>2166</v>
      </c>
      <c r="H1274" s="110" t="str">
        <f t="shared" si="42"/>
        <v xml:space="preserve"> </v>
      </c>
      <c r="I1274" s="59"/>
    </row>
    <row r="1275" spans="1:9" s="9" customFormat="1" ht="30" customHeight="1" thickBot="1" x14ac:dyDescent="0.4">
      <c r="A1275" s="43" t="s">
        <v>1772</v>
      </c>
      <c r="B1275" s="39" t="s">
        <v>356</v>
      </c>
      <c r="C1275" s="40">
        <v>6000</v>
      </c>
      <c r="D1275" s="107">
        <v>6000</v>
      </c>
      <c r="E1275" s="91">
        <v>186</v>
      </c>
      <c r="F1275" s="123" t="str">
        <f t="shared" si="41"/>
        <v>DIJAMANTSKA</v>
      </c>
      <c r="G1275" s="91">
        <v>186</v>
      </c>
      <c r="H1275" s="110" t="str">
        <f t="shared" si="42"/>
        <v>DIJAMANTSKA</v>
      </c>
      <c r="I1275" s="59"/>
    </row>
    <row r="1276" spans="1:9" s="9" customFormat="1" ht="30" customHeight="1" thickBot="1" x14ac:dyDescent="0.4">
      <c r="A1276" s="43" t="s">
        <v>1773</v>
      </c>
      <c r="B1276" s="39" t="s">
        <v>285</v>
      </c>
      <c r="C1276" s="40">
        <v>7000</v>
      </c>
      <c r="D1276" s="107">
        <v>7000</v>
      </c>
      <c r="E1276" s="48">
        <v>70</v>
      </c>
      <c r="F1276" s="123" t="str">
        <f t="shared" si="41"/>
        <v>DIJAMANTSKA</v>
      </c>
      <c r="G1276" s="102" t="s">
        <v>2166</v>
      </c>
      <c r="H1276" s="110" t="str">
        <f t="shared" si="42"/>
        <v xml:space="preserve"> </v>
      </c>
      <c r="I1276" s="59"/>
    </row>
    <row r="1277" spans="1:9" s="9" customFormat="1" ht="30" customHeight="1" thickBot="1" x14ac:dyDescent="0.4">
      <c r="A1277" s="43" t="s">
        <v>1156</v>
      </c>
      <c r="B1277" s="39" t="s">
        <v>900</v>
      </c>
      <c r="C1277" s="40">
        <v>2000</v>
      </c>
      <c r="D1277" s="4">
        <v>1000</v>
      </c>
      <c r="E1277" s="48">
        <v>20</v>
      </c>
      <c r="F1277" s="123" t="str">
        <f t="shared" si="41"/>
        <v>DIJAMANTSKA</v>
      </c>
      <c r="G1277" s="102" t="s">
        <v>2166</v>
      </c>
      <c r="H1277" s="110" t="str">
        <f t="shared" si="42"/>
        <v xml:space="preserve"> </v>
      </c>
      <c r="I1277" s="59"/>
    </row>
    <row r="1278" spans="1:9" s="9" customFormat="1" ht="30" customHeight="1" thickBot="1" x14ac:dyDescent="0.4">
      <c r="A1278" s="43" t="s">
        <v>986</v>
      </c>
      <c r="B1278" s="39" t="s">
        <v>900</v>
      </c>
      <c r="C1278" s="40">
        <v>8000</v>
      </c>
      <c r="D1278" s="4">
        <v>4000</v>
      </c>
      <c r="E1278" s="48">
        <v>32</v>
      </c>
      <c r="F1278" s="123" t="str">
        <f t="shared" si="41"/>
        <v>PLATINASTA</v>
      </c>
      <c r="G1278" s="102" t="s">
        <v>2166</v>
      </c>
      <c r="H1278" s="110" t="str">
        <f t="shared" si="42"/>
        <v xml:space="preserve"> </v>
      </c>
      <c r="I1278" s="59"/>
    </row>
    <row r="1279" spans="1:9" s="9" customFormat="1" ht="30" customHeight="1" thickBot="1" x14ac:dyDescent="0.4">
      <c r="A1279" s="71" t="s">
        <v>1774</v>
      </c>
      <c r="B1279" s="72" t="s">
        <v>529</v>
      </c>
      <c r="C1279" s="70">
        <v>5000</v>
      </c>
      <c r="D1279" s="107">
        <v>5000</v>
      </c>
      <c r="E1279" s="91">
        <v>41</v>
      </c>
      <c r="F1279" s="123" t="str">
        <f t="shared" si="41"/>
        <v>PLATINASTA</v>
      </c>
      <c r="G1279" s="101">
        <v>41</v>
      </c>
      <c r="H1279" s="110" t="str">
        <f t="shared" si="42"/>
        <v>PLATINASTA</v>
      </c>
      <c r="I1279" s="59"/>
    </row>
    <row r="1280" spans="1:9" s="9" customFormat="1" ht="60.75" customHeight="1" thickBot="1" x14ac:dyDescent="0.4">
      <c r="A1280" s="71" t="s">
        <v>1014</v>
      </c>
      <c r="B1280" s="72" t="s">
        <v>1778</v>
      </c>
      <c r="C1280" s="70">
        <v>8000</v>
      </c>
      <c r="D1280" s="12">
        <v>3000</v>
      </c>
      <c r="E1280" s="91">
        <v>59</v>
      </c>
      <c r="F1280" s="123" t="str">
        <f t="shared" si="41"/>
        <v>DIJAMANTSKA</v>
      </c>
      <c r="G1280" s="101">
        <v>59</v>
      </c>
      <c r="H1280" s="110" t="str">
        <f t="shared" si="42"/>
        <v>PLATINASTA</v>
      </c>
      <c r="I1280" s="59"/>
    </row>
    <row r="1281" spans="1:9" s="9" customFormat="1" ht="30" customHeight="1" thickBot="1" x14ac:dyDescent="0.4">
      <c r="A1281" s="71" t="s">
        <v>1775</v>
      </c>
      <c r="B1281" s="72" t="s">
        <v>474</v>
      </c>
      <c r="C1281" s="70">
        <v>14500</v>
      </c>
      <c r="D1281" s="107">
        <v>8500</v>
      </c>
      <c r="E1281" s="91">
        <v>70</v>
      </c>
      <c r="F1281" s="123" t="str">
        <f t="shared" si="41"/>
        <v>PLATINASTA</v>
      </c>
      <c r="G1281" s="101">
        <v>70</v>
      </c>
      <c r="H1281" s="110" t="str">
        <f t="shared" si="42"/>
        <v>PLATINASTA PLUS</v>
      </c>
      <c r="I1281" s="59"/>
    </row>
    <row r="1282" spans="1:9" s="9" customFormat="1" ht="30" customHeight="1" thickBot="1" x14ac:dyDescent="0.4">
      <c r="A1282" s="71" t="s">
        <v>1776</v>
      </c>
      <c r="B1282" s="72" t="s">
        <v>1777</v>
      </c>
      <c r="C1282" s="70">
        <v>3600</v>
      </c>
      <c r="D1282" s="107">
        <v>3600</v>
      </c>
      <c r="E1282" s="48" t="s">
        <v>1584</v>
      </c>
      <c r="F1282" s="123" t="str">
        <f t="shared" si="41"/>
        <v xml:space="preserve"> </v>
      </c>
      <c r="G1282" s="102" t="s">
        <v>2166</v>
      </c>
      <c r="H1282" s="110" t="str">
        <f t="shared" si="42"/>
        <v xml:space="preserve"> </v>
      </c>
      <c r="I1282" s="59"/>
    </row>
    <row r="1283" spans="1:9" s="9" customFormat="1" ht="30" customHeight="1" thickBot="1" x14ac:dyDescent="0.4">
      <c r="A1283" s="71" t="s">
        <v>1779</v>
      </c>
      <c r="B1283" s="72" t="s">
        <v>714</v>
      </c>
      <c r="C1283" s="70">
        <v>5000</v>
      </c>
      <c r="D1283" s="107">
        <v>5000</v>
      </c>
      <c r="E1283" s="48">
        <v>56</v>
      </c>
      <c r="F1283" s="123" t="str">
        <f t="shared" si="41"/>
        <v>DIJAMANTSKA</v>
      </c>
      <c r="G1283" s="102" t="s">
        <v>2166</v>
      </c>
      <c r="H1283" s="110" t="str">
        <f t="shared" si="42"/>
        <v xml:space="preserve"> </v>
      </c>
      <c r="I1283" s="59"/>
    </row>
    <row r="1284" spans="1:9" s="9" customFormat="1" ht="30" customHeight="1" thickBot="1" x14ac:dyDescent="0.4">
      <c r="A1284" s="71" t="s">
        <v>1780</v>
      </c>
      <c r="B1284" s="72" t="s">
        <v>285</v>
      </c>
      <c r="C1284" s="70">
        <v>2500</v>
      </c>
      <c r="D1284" s="107">
        <v>2500</v>
      </c>
      <c r="E1284" s="48">
        <v>40</v>
      </c>
      <c r="F1284" s="123" t="str">
        <f t="shared" si="41"/>
        <v>DIJAMANTSKA</v>
      </c>
      <c r="G1284" s="102">
        <v>40</v>
      </c>
      <c r="H1284" s="110" t="str">
        <f t="shared" si="42"/>
        <v>DIJAMANTSKA</v>
      </c>
      <c r="I1284" s="59"/>
    </row>
    <row r="1285" spans="1:9" s="9" customFormat="1" ht="30" customHeight="1" thickBot="1" x14ac:dyDescent="0.4">
      <c r="A1285" s="71" t="s">
        <v>1781</v>
      </c>
      <c r="B1285" s="72" t="s">
        <v>1782</v>
      </c>
      <c r="C1285" s="70">
        <v>10200</v>
      </c>
      <c r="D1285" s="107">
        <v>10200</v>
      </c>
      <c r="E1285" s="48">
        <v>80</v>
      </c>
      <c r="F1285" s="123" t="str">
        <f t="shared" si="41"/>
        <v>PLATINASTA</v>
      </c>
      <c r="G1285" s="102" t="s">
        <v>2166</v>
      </c>
      <c r="H1285" s="110" t="str">
        <f t="shared" si="42"/>
        <v xml:space="preserve"> </v>
      </c>
      <c r="I1285" s="59"/>
    </row>
    <row r="1286" spans="1:9" s="9" customFormat="1" ht="63" customHeight="1" thickBot="1" x14ac:dyDescent="0.4">
      <c r="A1286" s="71" t="s">
        <v>89</v>
      </c>
      <c r="B1286" s="72" t="s">
        <v>90</v>
      </c>
      <c r="C1286" s="70">
        <v>15000</v>
      </c>
      <c r="D1286" s="2">
        <v>3600</v>
      </c>
      <c r="E1286" s="91">
        <v>30</v>
      </c>
      <c r="F1286" s="123" t="str">
        <f t="shared" si="41"/>
        <v>PLATINASTA</v>
      </c>
      <c r="G1286" s="101">
        <v>30</v>
      </c>
      <c r="H1286" s="110" t="str">
        <f t="shared" si="42"/>
        <v>PLATINASTA PLUS</v>
      </c>
      <c r="I1286" s="59"/>
    </row>
    <row r="1287" spans="1:9" s="9" customFormat="1" ht="30" customHeight="1" thickBot="1" x14ac:dyDescent="0.4">
      <c r="A1287" s="71" t="s">
        <v>1783</v>
      </c>
      <c r="B1287" s="72" t="s">
        <v>199</v>
      </c>
      <c r="C1287" s="70">
        <v>2000</v>
      </c>
      <c r="D1287" s="107">
        <v>2000</v>
      </c>
      <c r="E1287" s="48">
        <v>40</v>
      </c>
      <c r="F1287" s="123" t="str">
        <f t="shared" si="41"/>
        <v>DIJAMANTSKA</v>
      </c>
      <c r="G1287" s="102" t="s">
        <v>2166</v>
      </c>
      <c r="H1287" s="110" t="str">
        <f t="shared" si="42"/>
        <v xml:space="preserve"> </v>
      </c>
      <c r="I1287" s="59"/>
    </row>
    <row r="1288" spans="1:9" s="9" customFormat="1" ht="30" customHeight="1" thickBot="1" x14ac:dyDescent="0.4">
      <c r="A1288" s="71" t="s">
        <v>1785</v>
      </c>
      <c r="B1288" s="72" t="s">
        <v>50</v>
      </c>
      <c r="C1288" s="70">
        <v>3000</v>
      </c>
      <c r="D1288" s="107">
        <v>3000</v>
      </c>
      <c r="E1288" s="48">
        <v>23</v>
      </c>
      <c r="F1288" s="123" t="str">
        <f t="shared" si="41"/>
        <v>PLATINASTA</v>
      </c>
      <c r="G1288" s="102" t="s">
        <v>2166</v>
      </c>
      <c r="H1288" s="110" t="str">
        <f t="shared" si="42"/>
        <v xml:space="preserve"> </v>
      </c>
      <c r="I1288" s="59"/>
    </row>
    <row r="1289" spans="1:9" s="9" customFormat="1" ht="30" customHeight="1" thickBot="1" x14ac:dyDescent="0.4">
      <c r="A1289" s="71" t="s">
        <v>1787</v>
      </c>
      <c r="B1289" s="72" t="s">
        <v>95</v>
      </c>
      <c r="C1289" s="70">
        <v>4000</v>
      </c>
      <c r="D1289" s="107">
        <v>4000</v>
      </c>
      <c r="E1289" s="48">
        <v>50</v>
      </c>
      <c r="F1289" s="123" t="str">
        <f t="shared" si="41"/>
        <v>DIJAMANTSKA</v>
      </c>
      <c r="G1289" s="102" t="s">
        <v>2166</v>
      </c>
      <c r="H1289" s="110" t="str">
        <f t="shared" si="42"/>
        <v xml:space="preserve"> </v>
      </c>
      <c r="I1289" s="59"/>
    </row>
    <row r="1290" spans="1:9" s="9" customFormat="1" ht="30" customHeight="1" thickBot="1" x14ac:dyDescent="0.4">
      <c r="A1290" s="71" t="s">
        <v>341</v>
      </c>
      <c r="B1290" s="72" t="s">
        <v>291</v>
      </c>
      <c r="C1290" s="70">
        <v>2000</v>
      </c>
      <c r="D1290" s="3">
        <v>1000</v>
      </c>
      <c r="E1290" s="10">
        <v>180</v>
      </c>
      <c r="F1290" s="123" t="str">
        <f t="shared" si="41"/>
        <v>DIJAMANTSKA</v>
      </c>
      <c r="G1290" s="102" t="s">
        <v>2166</v>
      </c>
      <c r="H1290" s="110" t="str">
        <f t="shared" si="42"/>
        <v xml:space="preserve"> </v>
      </c>
      <c r="I1290" s="59"/>
    </row>
    <row r="1291" spans="1:9" s="9" customFormat="1" ht="30" customHeight="1" thickBot="1" x14ac:dyDescent="0.4">
      <c r="A1291" s="71" t="s">
        <v>1792</v>
      </c>
      <c r="B1291" s="72" t="s">
        <v>32</v>
      </c>
      <c r="C1291" s="70">
        <v>360</v>
      </c>
      <c r="D1291" s="107">
        <v>360</v>
      </c>
      <c r="E1291" s="48">
        <v>18</v>
      </c>
      <c r="F1291" s="123" t="str">
        <f t="shared" si="41"/>
        <v>DIJAMANTSKA</v>
      </c>
      <c r="G1291" s="102" t="s">
        <v>2166</v>
      </c>
      <c r="H1291" s="110" t="str">
        <f t="shared" si="42"/>
        <v xml:space="preserve"> </v>
      </c>
      <c r="I1291" s="59"/>
    </row>
    <row r="1292" spans="1:9" s="9" customFormat="1" ht="30" customHeight="1" thickBot="1" x14ac:dyDescent="0.4">
      <c r="A1292" s="71" t="s">
        <v>1789</v>
      </c>
      <c r="B1292" s="72" t="s">
        <v>1790</v>
      </c>
      <c r="C1292" s="70">
        <v>3600</v>
      </c>
      <c r="D1292" s="107">
        <v>3600</v>
      </c>
      <c r="E1292" s="91">
        <v>40</v>
      </c>
      <c r="F1292" s="123" t="str">
        <f t="shared" si="41"/>
        <v>DIJAMANTSKA</v>
      </c>
      <c r="G1292" s="123" t="str">
        <f t="shared" si="41"/>
        <v xml:space="preserve"> </v>
      </c>
      <c r="H1292" s="110" t="str">
        <f t="shared" si="42"/>
        <v xml:space="preserve"> </v>
      </c>
      <c r="I1292" s="59"/>
    </row>
    <row r="1293" spans="1:9" s="9" customFormat="1" ht="45" customHeight="1" thickBot="1" x14ac:dyDescent="0.4">
      <c r="A1293" s="71" t="s">
        <v>1283</v>
      </c>
      <c r="B1293" s="72" t="s">
        <v>32</v>
      </c>
      <c r="C1293" s="70">
        <v>11500</v>
      </c>
      <c r="D1293" s="5">
        <v>5500</v>
      </c>
      <c r="E1293" s="91">
        <v>41</v>
      </c>
      <c r="F1293" s="123" t="str">
        <f t="shared" si="41"/>
        <v>PLATINASTA</v>
      </c>
      <c r="G1293" s="101">
        <v>42</v>
      </c>
      <c r="H1293" s="110" t="str">
        <f t="shared" si="42"/>
        <v>PLATINASTA PLUS</v>
      </c>
      <c r="I1293" s="59"/>
    </row>
    <row r="1294" spans="1:9" s="9" customFormat="1" ht="30" customHeight="1" thickBot="1" x14ac:dyDescent="0.4">
      <c r="A1294" s="71" t="s">
        <v>1791</v>
      </c>
      <c r="B1294" s="72" t="s">
        <v>68</v>
      </c>
      <c r="C1294" s="70">
        <v>5000</v>
      </c>
      <c r="D1294" s="107">
        <v>5000</v>
      </c>
      <c r="E1294" s="48">
        <v>62</v>
      </c>
      <c r="F1294" s="123" t="str">
        <f t="shared" si="41"/>
        <v>DIJAMANTSKA</v>
      </c>
      <c r="G1294" s="102" t="s">
        <v>2166</v>
      </c>
      <c r="H1294" s="110" t="str">
        <f t="shared" si="42"/>
        <v xml:space="preserve"> </v>
      </c>
      <c r="I1294" s="59"/>
    </row>
    <row r="1295" spans="1:9" s="9" customFormat="1" ht="30" customHeight="1" thickBot="1" x14ac:dyDescent="0.4">
      <c r="A1295" s="71" t="s">
        <v>1793</v>
      </c>
      <c r="B1295" s="72" t="s">
        <v>199</v>
      </c>
      <c r="C1295" s="85">
        <v>10000</v>
      </c>
      <c r="D1295" s="84">
        <v>10000</v>
      </c>
      <c r="E1295" s="48" t="s">
        <v>1563</v>
      </c>
      <c r="F1295" s="123" t="str">
        <f t="shared" si="41"/>
        <v xml:space="preserve"> </v>
      </c>
      <c r="G1295" s="102" t="s">
        <v>2166</v>
      </c>
      <c r="H1295" s="110" t="str">
        <f t="shared" si="42"/>
        <v xml:space="preserve"> </v>
      </c>
      <c r="I1295" s="59"/>
    </row>
    <row r="1296" spans="1:9" s="9" customFormat="1" ht="30" customHeight="1" thickBot="1" x14ac:dyDescent="0.4">
      <c r="A1296" s="71" t="s">
        <v>1794</v>
      </c>
      <c r="B1296" s="72" t="s">
        <v>353</v>
      </c>
      <c r="C1296" s="85">
        <v>5000</v>
      </c>
      <c r="D1296" s="84">
        <v>5000</v>
      </c>
      <c r="E1296" s="48">
        <v>148</v>
      </c>
      <c r="F1296" s="123" t="str">
        <f t="shared" si="41"/>
        <v>DIJAMANTSKA</v>
      </c>
      <c r="G1296" s="102" t="s">
        <v>2166</v>
      </c>
      <c r="H1296" s="110" t="str">
        <f t="shared" si="42"/>
        <v xml:space="preserve"> </v>
      </c>
      <c r="I1296" s="59"/>
    </row>
    <row r="1297" spans="1:9" s="9" customFormat="1" ht="30" customHeight="1" thickBot="1" x14ac:dyDescent="0.4">
      <c r="A1297" s="71" t="s">
        <v>1795</v>
      </c>
      <c r="B1297" s="72" t="s">
        <v>41</v>
      </c>
      <c r="C1297" s="85">
        <v>11000</v>
      </c>
      <c r="D1297" s="84">
        <v>5000</v>
      </c>
      <c r="E1297" s="91">
        <v>52</v>
      </c>
      <c r="F1297" s="123" t="str">
        <f t="shared" si="41"/>
        <v>DIJAMANTSKA</v>
      </c>
      <c r="G1297" s="101">
        <v>52</v>
      </c>
      <c r="H1297" s="110" t="str">
        <f t="shared" si="42"/>
        <v>PLATINASTA</v>
      </c>
      <c r="I1297" s="59"/>
    </row>
    <row r="1298" spans="1:9" s="9" customFormat="1" ht="30" customHeight="1" thickBot="1" x14ac:dyDescent="0.4">
      <c r="A1298" s="69" t="s">
        <v>1588</v>
      </c>
      <c r="B1298" s="73" t="s">
        <v>43</v>
      </c>
      <c r="C1298" s="85">
        <v>5000</v>
      </c>
      <c r="D1298" s="84">
        <v>5000</v>
      </c>
      <c r="E1298" s="48" t="s">
        <v>1584</v>
      </c>
      <c r="F1298" s="123" t="str">
        <f t="shared" si="41"/>
        <v xml:space="preserve"> </v>
      </c>
      <c r="G1298" s="102" t="s">
        <v>2166</v>
      </c>
      <c r="H1298" s="110" t="str">
        <f t="shared" si="42"/>
        <v xml:space="preserve"> </v>
      </c>
      <c r="I1298" s="59"/>
    </row>
    <row r="1299" spans="1:9" s="9" customFormat="1" ht="30" customHeight="1" thickBot="1" x14ac:dyDescent="0.4">
      <c r="A1299" s="69" t="s">
        <v>1390</v>
      </c>
      <c r="B1299" s="73" t="s">
        <v>301</v>
      </c>
      <c r="C1299" s="85">
        <v>2000</v>
      </c>
      <c r="D1299" s="84">
        <v>2000</v>
      </c>
      <c r="E1299" s="48">
        <v>60</v>
      </c>
      <c r="F1299" s="123" t="str">
        <f t="shared" si="41"/>
        <v>DIJAMANTSKA</v>
      </c>
      <c r="G1299" s="102" t="s">
        <v>2166</v>
      </c>
      <c r="H1299" s="110" t="str">
        <f t="shared" si="42"/>
        <v xml:space="preserve"> </v>
      </c>
      <c r="I1299" s="59"/>
    </row>
    <row r="1300" spans="1:9" s="9" customFormat="1" ht="30" customHeight="1" thickBot="1" x14ac:dyDescent="0.4">
      <c r="A1300" s="69" t="s">
        <v>1797</v>
      </c>
      <c r="B1300" s="73" t="s">
        <v>301</v>
      </c>
      <c r="C1300" s="85">
        <v>10000</v>
      </c>
      <c r="D1300" s="84">
        <v>10000</v>
      </c>
      <c r="E1300" s="48">
        <v>140</v>
      </c>
      <c r="F1300" s="123" t="str">
        <f t="shared" si="41"/>
        <v>DIJAMANTSKA</v>
      </c>
      <c r="G1300" s="102" t="s">
        <v>2166</v>
      </c>
      <c r="H1300" s="110" t="str">
        <f t="shared" si="42"/>
        <v xml:space="preserve"> </v>
      </c>
      <c r="I1300" s="59"/>
    </row>
    <row r="1301" spans="1:9" s="9" customFormat="1" ht="30" customHeight="1" thickBot="1" x14ac:dyDescent="0.4">
      <c r="A1301" s="69" t="s">
        <v>363</v>
      </c>
      <c r="B1301" s="73" t="s">
        <v>43</v>
      </c>
      <c r="C1301" s="70">
        <v>14600</v>
      </c>
      <c r="D1301" s="3">
        <v>8000</v>
      </c>
      <c r="E1301" s="10" t="s">
        <v>1584</v>
      </c>
      <c r="F1301" s="123" t="str">
        <f t="shared" si="41"/>
        <v xml:space="preserve"> </v>
      </c>
      <c r="G1301" s="102" t="s">
        <v>2166</v>
      </c>
      <c r="H1301" s="110" t="str">
        <f t="shared" si="42"/>
        <v xml:space="preserve"> </v>
      </c>
      <c r="I1301" s="59"/>
    </row>
    <row r="1302" spans="1:9" s="9" customFormat="1" ht="30" customHeight="1" thickBot="1" x14ac:dyDescent="0.4">
      <c r="A1302" s="69" t="s">
        <v>1799</v>
      </c>
      <c r="B1302" s="73" t="s">
        <v>131</v>
      </c>
      <c r="C1302" s="70">
        <v>8160</v>
      </c>
      <c r="D1302" s="107">
        <v>8160</v>
      </c>
      <c r="E1302" s="48">
        <v>100</v>
      </c>
      <c r="F1302" s="123" t="str">
        <f t="shared" si="41"/>
        <v>DIJAMANTSKA</v>
      </c>
      <c r="G1302" s="102" t="s">
        <v>2166</v>
      </c>
      <c r="H1302" s="110" t="str">
        <f t="shared" si="42"/>
        <v xml:space="preserve"> </v>
      </c>
      <c r="I1302" s="59"/>
    </row>
    <row r="1303" spans="1:9" s="9" customFormat="1" ht="30" customHeight="1" thickBot="1" x14ac:dyDescent="0.4">
      <c r="A1303" s="69" t="s">
        <v>1800</v>
      </c>
      <c r="B1303" s="73" t="s">
        <v>108</v>
      </c>
      <c r="C1303" s="70">
        <v>4000</v>
      </c>
      <c r="D1303" s="107">
        <v>4000</v>
      </c>
      <c r="E1303" s="91">
        <v>33</v>
      </c>
      <c r="F1303" s="123" t="str">
        <f t="shared" si="41"/>
        <v>PLATINASTA</v>
      </c>
      <c r="G1303" s="101">
        <v>33</v>
      </c>
      <c r="H1303" s="110" t="str">
        <f t="shared" si="42"/>
        <v>PLATINASTA</v>
      </c>
      <c r="I1303" s="59"/>
    </row>
    <row r="1304" spans="1:9" s="9" customFormat="1" ht="48.75" customHeight="1" thickBot="1" x14ac:dyDescent="0.4">
      <c r="A1304" s="69" t="s">
        <v>1160</v>
      </c>
      <c r="B1304" s="73" t="s">
        <v>199</v>
      </c>
      <c r="C1304" s="70">
        <v>16500</v>
      </c>
      <c r="D1304" s="4">
        <v>9500</v>
      </c>
      <c r="E1304" s="91">
        <v>80</v>
      </c>
      <c r="F1304" s="123" t="str">
        <f t="shared" si="41"/>
        <v>DIJAMANTSKA</v>
      </c>
      <c r="G1304" s="101">
        <v>80</v>
      </c>
      <c r="H1304" s="110" t="str">
        <f t="shared" si="42"/>
        <v>PLATINASTA PLUS</v>
      </c>
      <c r="I1304" s="59"/>
    </row>
    <row r="1305" spans="1:9" s="9" customFormat="1" ht="30" customHeight="1" thickBot="1" x14ac:dyDescent="0.4">
      <c r="A1305" s="69" t="s">
        <v>1801</v>
      </c>
      <c r="B1305" s="73" t="s">
        <v>449</v>
      </c>
      <c r="C1305" s="70">
        <v>2000</v>
      </c>
      <c r="D1305" s="107">
        <v>2000</v>
      </c>
      <c r="E1305" s="48">
        <v>85</v>
      </c>
      <c r="F1305" s="123" t="str">
        <f t="shared" si="41"/>
        <v>DIJAMANTSKA</v>
      </c>
      <c r="G1305" s="102" t="s">
        <v>2166</v>
      </c>
      <c r="H1305" s="110" t="str">
        <f t="shared" si="42"/>
        <v xml:space="preserve"> </v>
      </c>
      <c r="I1305" s="59"/>
    </row>
    <row r="1306" spans="1:9" s="9" customFormat="1" ht="30" customHeight="1" thickBot="1" x14ac:dyDescent="0.4">
      <c r="A1306" s="69" t="s">
        <v>1802</v>
      </c>
      <c r="B1306" s="73" t="s">
        <v>8</v>
      </c>
      <c r="C1306" s="70">
        <v>4000</v>
      </c>
      <c r="D1306" s="107">
        <v>3500</v>
      </c>
      <c r="E1306" s="91">
        <v>33</v>
      </c>
      <c r="F1306" s="123" t="str">
        <f t="shared" si="41"/>
        <v>DIJAMANTSKA</v>
      </c>
      <c r="G1306" s="101">
        <v>33</v>
      </c>
      <c r="H1306" s="110" t="str">
        <f t="shared" si="42"/>
        <v>PLATINASTA</v>
      </c>
      <c r="I1306" s="59"/>
    </row>
    <row r="1307" spans="1:9" ht="30" customHeight="1" thickBot="1" x14ac:dyDescent="0.4">
      <c r="A1307" s="69" t="s">
        <v>1803</v>
      </c>
      <c r="B1307" s="73" t="s">
        <v>32</v>
      </c>
      <c r="C1307" s="70">
        <v>10000</v>
      </c>
      <c r="D1307" s="107">
        <v>10000</v>
      </c>
      <c r="E1307" s="48">
        <v>140</v>
      </c>
      <c r="F1307" s="123" t="str">
        <f t="shared" si="41"/>
        <v>DIJAMANTSKA</v>
      </c>
      <c r="G1307" s="102" t="s">
        <v>2166</v>
      </c>
      <c r="H1307" s="110" t="str">
        <f t="shared" si="42"/>
        <v xml:space="preserve"> </v>
      </c>
      <c r="I1307" s="55"/>
    </row>
    <row r="1308" spans="1:9" ht="52.9" customHeight="1" thickBot="1" x14ac:dyDescent="0.4">
      <c r="A1308" s="69" t="s">
        <v>1740</v>
      </c>
      <c r="B1308" s="73" t="s">
        <v>136</v>
      </c>
      <c r="C1308" s="70">
        <v>1200</v>
      </c>
      <c r="D1308" s="107">
        <v>360</v>
      </c>
      <c r="E1308" s="10" t="s">
        <v>1584</v>
      </c>
      <c r="F1308" s="123" t="str">
        <f t="shared" si="41"/>
        <v xml:space="preserve"> </v>
      </c>
      <c r="G1308" s="102" t="s">
        <v>2166</v>
      </c>
      <c r="H1308" s="110" t="str">
        <f t="shared" si="42"/>
        <v xml:space="preserve"> </v>
      </c>
      <c r="I1308" s="55"/>
    </row>
    <row r="1309" spans="1:9" ht="30" customHeight="1" thickBot="1" x14ac:dyDescent="0.4">
      <c r="A1309" s="69" t="s">
        <v>1804</v>
      </c>
      <c r="B1309" s="73" t="s">
        <v>72</v>
      </c>
      <c r="C1309" s="70">
        <v>2520</v>
      </c>
      <c r="D1309" s="107">
        <v>2520</v>
      </c>
      <c r="E1309" s="91">
        <v>21</v>
      </c>
      <c r="F1309" s="123" t="str">
        <f t="shared" si="41"/>
        <v>PLATINASTA</v>
      </c>
      <c r="G1309" s="91">
        <v>21</v>
      </c>
      <c r="H1309" s="110" t="str">
        <f t="shared" si="42"/>
        <v>PLATINASTA</v>
      </c>
      <c r="I1309" s="55"/>
    </row>
    <row r="1310" spans="1:9" ht="46.15" customHeight="1" thickBot="1" x14ac:dyDescent="0.4">
      <c r="A1310" s="69" t="s">
        <v>421</v>
      </c>
      <c r="B1310" s="73" t="s">
        <v>31</v>
      </c>
      <c r="C1310" s="70">
        <v>4560</v>
      </c>
      <c r="D1310" s="3">
        <v>1500</v>
      </c>
      <c r="E1310" s="48">
        <v>26</v>
      </c>
      <c r="F1310" s="123" t="str">
        <f t="shared" si="41"/>
        <v>DIJAMANTSKA</v>
      </c>
      <c r="G1310" s="102" t="s">
        <v>2166</v>
      </c>
      <c r="H1310" s="110" t="str">
        <f t="shared" si="42"/>
        <v xml:space="preserve"> </v>
      </c>
      <c r="I1310" s="55"/>
    </row>
    <row r="1311" spans="1:9" ht="30" customHeight="1" thickBot="1" x14ac:dyDescent="0.4">
      <c r="A1311" s="69" t="s">
        <v>1805</v>
      </c>
      <c r="B1311" s="73" t="s">
        <v>199</v>
      </c>
      <c r="C1311" s="70">
        <v>5000</v>
      </c>
      <c r="D1311" s="107">
        <v>5000</v>
      </c>
      <c r="E1311" s="48">
        <v>33</v>
      </c>
      <c r="F1311" s="123" t="str">
        <f t="shared" si="41"/>
        <v>PLATINASTA</v>
      </c>
      <c r="G1311" s="102" t="s">
        <v>2166</v>
      </c>
      <c r="H1311" s="110" t="str">
        <f t="shared" si="42"/>
        <v xml:space="preserve"> </v>
      </c>
      <c r="I1311" s="55"/>
    </row>
    <row r="1312" spans="1:9" ht="30" customHeight="1" thickBot="1" x14ac:dyDescent="0.4">
      <c r="A1312" s="69" t="s">
        <v>1806</v>
      </c>
      <c r="B1312" s="73" t="s">
        <v>608</v>
      </c>
      <c r="C1312" s="70">
        <v>3000</v>
      </c>
      <c r="D1312" s="107">
        <v>3000</v>
      </c>
      <c r="E1312" s="48">
        <v>25</v>
      </c>
      <c r="F1312" s="123" t="str">
        <f t="shared" si="41"/>
        <v>PLATINASTA</v>
      </c>
      <c r="G1312" s="102" t="s">
        <v>2166</v>
      </c>
      <c r="H1312" s="110" t="str">
        <f t="shared" si="42"/>
        <v xml:space="preserve"> </v>
      </c>
      <c r="I1312" s="55"/>
    </row>
    <row r="1313" spans="1:9" ht="30" customHeight="1" thickBot="1" x14ac:dyDescent="0.4">
      <c r="A1313" s="69" t="s">
        <v>1807</v>
      </c>
      <c r="B1313" s="73" t="s">
        <v>1397</v>
      </c>
      <c r="C1313" s="70">
        <v>5555</v>
      </c>
      <c r="D1313" s="107">
        <v>5555</v>
      </c>
      <c r="E1313" s="91">
        <v>44</v>
      </c>
      <c r="F1313" s="123" t="str">
        <f t="shared" si="41"/>
        <v>PLATINASTA</v>
      </c>
      <c r="G1313" s="91">
        <v>44</v>
      </c>
      <c r="H1313" s="110" t="str">
        <f t="shared" si="42"/>
        <v>PLATINASTA</v>
      </c>
      <c r="I1313" s="55"/>
    </row>
    <row r="1314" spans="1:9" ht="30" customHeight="1" thickBot="1" x14ac:dyDescent="0.4">
      <c r="A1314" s="69" t="s">
        <v>1083</v>
      </c>
      <c r="B1314" s="73" t="s">
        <v>26</v>
      </c>
      <c r="C1314" s="70">
        <v>20000</v>
      </c>
      <c r="D1314" s="4">
        <v>10000</v>
      </c>
      <c r="E1314" s="91">
        <v>110</v>
      </c>
      <c r="F1314" s="123" t="str">
        <f t="shared" si="41"/>
        <v>DIJAMANTSKA</v>
      </c>
      <c r="G1314" s="101">
        <v>110</v>
      </c>
      <c r="H1314" s="110" t="str">
        <f t="shared" si="42"/>
        <v>PLATINASTA PLUS</v>
      </c>
      <c r="I1314" s="55"/>
    </row>
    <row r="1315" spans="1:9" ht="30" customHeight="1" thickBot="1" x14ac:dyDescent="0.4">
      <c r="A1315" s="69" t="s">
        <v>1809</v>
      </c>
      <c r="B1315" s="73" t="s">
        <v>196</v>
      </c>
      <c r="C1315" s="70">
        <v>3000</v>
      </c>
      <c r="D1315" s="107">
        <v>3000</v>
      </c>
      <c r="E1315" s="48">
        <v>78</v>
      </c>
      <c r="F1315" s="123" t="str">
        <f t="shared" si="41"/>
        <v>DIJAMANTSKA</v>
      </c>
      <c r="G1315" s="102" t="s">
        <v>2166</v>
      </c>
      <c r="H1315" s="110" t="str">
        <f t="shared" si="42"/>
        <v xml:space="preserve"> </v>
      </c>
      <c r="I1315" s="55"/>
    </row>
    <row r="1316" spans="1:9" ht="30" customHeight="1" thickBot="1" x14ac:dyDescent="0.4">
      <c r="A1316" s="69" t="s">
        <v>1810</v>
      </c>
      <c r="B1316" s="73" t="s">
        <v>138</v>
      </c>
      <c r="C1316" s="70">
        <v>7000</v>
      </c>
      <c r="D1316" s="107">
        <v>7000</v>
      </c>
      <c r="E1316" s="48">
        <v>95</v>
      </c>
      <c r="F1316" s="123" t="str">
        <f t="shared" si="41"/>
        <v>DIJAMANTSKA</v>
      </c>
      <c r="G1316" s="102" t="s">
        <v>2166</v>
      </c>
      <c r="H1316" s="110" t="str">
        <f t="shared" si="42"/>
        <v xml:space="preserve"> </v>
      </c>
      <c r="I1316" s="55"/>
    </row>
    <row r="1317" spans="1:9" ht="30" customHeight="1" thickBot="1" x14ac:dyDescent="0.4">
      <c r="A1317" s="69" t="s">
        <v>1811</v>
      </c>
      <c r="B1317" s="73" t="s">
        <v>369</v>
      </c>
      <c r="C1317" s="70">
        <v>6000</v>
      </c>
      <c r="D1317" s="107">
        <v>6000</v>
      </c>
      <c r="E1317" s="48">
        <v>109</v>
      </c>
      <c r="F1317" s="123" t="str">
        <f t="shared" si="41"/>
        <v>DIJAMANTSKA</v>
      </c>
      <c r="G1317" s="102" t="s">
        <v>2166</v>
      </c>
      <c r="H1317" s="110" t="str">
        <f t="shared" si="42"/>
        <v xml:space="preserve"> </v>
      </c>
      <c r="I1317" s="55"/>
    </row>
    <row r="1318" spans="1:9" ht="30" customHeight="1" thickBot="1" x14ac:dyDescent="0.4">
      <c r="A1318" s="69" t="s">
        <v>1819</v>
      </c>
      <c r="B1318" s="73" t="s">
        <v>138</v>
      </c>
      <c r="C1318" s="70">
        <v>5000</v>
      </c>
      <c r="D1318" s="107">
        <v>5000</v>
      </c>
      <c r="E1318" s="48">
        <v>35</v>
      </c>
      <c r="F1318" s="123" t="str">
        <f t="shared" si="41"/>
        <v>PLATINASTA</v>
      </c>
      <c r="G1318" s="102" t="s">
        <v>2166</v>
      </c>
      <c r="H1318" s="110" t="str">
        <f t="shared" si="42"/>
        <v xml:space="preserve"> </v>
      </c>
      <c r="I1318" s="55"/>
    </row>
    <row r="1319" spans="1:9" ht="30" customHeight="1" thickBot="1" x14ac:dyDescent="0.4">
      <c r="A1319" s="69" t="s">
        <v>1820</v>
      </c>
      <c r="B1319" s="73" t="s">
        <v>138</v>
      </c>
      <c r="C1319" s="70">
        <v>5000</v>
      </c>
      <c r="D1319" s="107">
        <v>5000</v>
      </c>
      <c r="E1319" s="48">
        <v>5</v>
      </c>
      <c r="F1319" s="123" t="str">
        <f t="shared" si="41"/>
        <v>PLATINASTA</v>
      </c>
      <c r="G1319" s="102" t="s">
        <v>2166</v>
      </c>
      <c r="H1319" s="110" t="str">
        <f t="shared" si="42"/>
        <v xml:space="preserve"> </v>
      </c>
      <c r="I1319" s="55"/>
    </row>
    <row r="1320" spans="1:9" ht="30" customHeight="1" thickBot="1" x14ac:dyDescent="0.4">
      <c r="A1320" s="69" t="s">
        <v>1821</v>
      </c>
      <c r="B1320" s="73" t="s">
        <v>55</v>
      </c>
      <c r="C1320" s="70">
        <v>5000</v>
      </c>
      <c r="D1320" s="107">
        <v>5000</v>
      </c>
      <c r="E1320" s="48">
        <v>70</v>
      </c>
      <c r="F1320" s="123" t="str">
        <f t="shared" si="41"/>
        <v>DIJAMANTSKA</v>
      </c>
      <c r="G1320" s="102" t="s">
        <v>2166</v>
      </c>
      <c r="H1320" s="110" t="str">
        <f t="shared" si="42"/>
        <v xml:space="preserve"> </v>
      </c>
      <c r="I1320" s="55"/>
    </row>
    <row r="1321" spans="1:9" ht="66" customHeight="1" thickBot="1" x14ac:dyDescent="0.4">
      <c r="A1321" s="69" t="s">
        <v>1812</v>
      </c>
      <c r="B1321" s="73" t="s">
        <v>608</v>
      </c>
      <c r="C1321" s="70">
        <v>28101</v>
      </c>
      <c r="D1321" s="107">
        <v>20000</v>
      </c>
      <c r="E1321" s="91">
        <v>184</v>
      </c>
      <c r="F1321" s="123" t="str">
        <f t="shared" si="41"/>
        <v>DIJAMANTSKA</v>
      </c>
      <c r="G1321" s="101">
        <v>184</v>
      </c>
      <c r="H1321" s="110" t="str">
        <f t="shared" si="42"/>
        <v>PLATINASTA PLUS</v>
      </c>
      <c r="I1321" s="55"/>
    </row>
    <row r="1322" spans="1:9" ht="30" customHeight="1" thickBot="1" x14ac:dyDescent="0.4">
      <c r="A1322" s="69" t="s">
        <v>1814</v>
      </c>
      <c r="B1322" s="73" t="s">
        <v>1815</v>
      </c>
      <c r="C1322" s="70">
        <v>30000</v>
      </c>
      <c r="D1322" s="107">
        <v>30000</v>
      </c>
      <c r="E1322" s="48">
        <v>15</v>
      </c>
      <c r="F1322" s="123" t="str">
        <f t="shared" si="41"/>
        <v>PLATINASTA</v>
      </c>
      <c r="G1322" s="102" t="s">
        <v>2166</v>
      </c>
      <c r="H1322" s="110" t="str">
        <f t="shared" si="42"/>
        <v xml:space="preserve"> </v>
      </c>
      <c r="I1322" s="55"/>
    </row>
    <row r="1323" spans="1:9" ht="30" customHeight="1" thickBot="1" x14ac:dyDescent="0.4">
      <c r="A1323" s="69" t="s">
        <v>1816</v>
      </c>
      <c r="B1323" s="73" t="s">
        <v>97</v>
      </c>
      <c r="C1323" s="70">
        <v>3000</v>
      </c>
      <c r="D1323" s="107">
        <v>3000</v>
      </c>
      <c r="E1323" s="48">
        <v>72</v>
      </c>
      <c r="F1323" s="123" t="str">
        <f t="shared" si="41"/>
        <v>DIJAMANTSKA</v>
      </c>
      <c r="G1323" s="102" t="s">
        <v>2166</v>
      </c>
      <c r="H1323" s="110" t="str">
        <f t="shared" si="42"/>
        <v xml:space="preserve"> </v>
      </c>
      <c r="I1323" s="55"/>
    </row>
    <row r="1324" spans="1:9" ht="30" customHeight="1" thickBot="1" x14ac:dyDescent="0.4">
      <c r="A1324" s="69" t="s">
        <v>1817</v>
      </c>
      <c r="B1324" s="73" t="s">
        <v>1</v>
      </c>
      <c r="C1324" s="70">
        <v>5000</v>
      </c>
      <c r="D1324" s="107">
        <v>5000</v>
      </c>
      <c r="E1324" s="91">
        <v>100</v>
      </c>
      <c r="F1324" s="123" t="str">
        <f t="shared" si="41"/>
        <v>DIJAMANTSKA</v>
      </c>
      <c r="G1324" s="101">
        <v>100</v>
      </c>
      <c r="H1324" s="110" t="str">
        <f t="shared" si="42"/>
        <v>DIJAMANTSKA</v>
      </c>
      <c r="I1324" s="55"/>
    </row>
    <row r="1325" spans="1:9" ht="30" customHeight="1" thickBot="1" x14ac:dyDescent="0.4">
      <c r="A1325" s="69" t="s">
        <v>879</v>
      </c>
      <c r="B1325" s="73" t="s">
        <v>70</v>
      </c>
      <c r="C1325" s="70">
        <v>7000</v>
      </c>
      <c r="D1325" s="3">
        <v>4000</v>
      </c>
      <c r="E1325" s="48">
        <v>46</v>
      </c>
      <c r="F1325" s="123" t="str">
        <f t="shared" si="41"/>
        <v>DIJAMANTSKA</v>
      </c>
      <c r="G1325" s="102" t="s">
        <v>2166</v>
      </c>
      <c r="H1325" s="110" t="str">
        <f t="shared" si="42"/>
        <v xml:space="preserve"> </v>
      </c>
      <c r="I1325" s="55"/>
    </row>
    <row r="1326" spans="1:9" ht="46.9" customHeight="1" thickBot="1" x14ac:dyDescent="0.4">
      <c r="A1326" s="69" t="s">
        <v>888</v>
      </c>
      <c r="B1326" s="73" t="s">
        <v>72</v>
      </c>
      <c r="C1326" s="70">
        <v>10000</v>
      </c>
      <c r="D1326" s="50">
        <v>2000</v>
      </c>
      <c r="E1326" s="91">
        <v>60</v>
      </c>
      <c r="F1326" s="123" t="str">
        <f t="shared" si="41"/>
        <v>DIJAMANTSKA</v>
      </c>
      <c r="G1326" s="101">
        <v>60</v>
      </c>
      <c r="H1326" s="110" t="str">
        <f t="shared" si="42"/>
        <v>PLATINASTA</v>
      </c>
      <c r="I1326" s="55"/>
    </row>
    <row r="1327" spans="1:9" ht="30" customHeight="1" thickBot="1" x14ac:dyDescent="0.4">
      <c r="A1327" s="69" t="s">
        <v>1818</v>
      </c>
      <c r="B1327" s="73" t="s">
        <v>199</v>
      </c>
      <c r="C1327" s="70">
        <v>21000</v>
      </c>
      <c r="D1327" s="107">
        <v>15000</v>
      </c>
      <c r="E1327" s="91">
        <v>110</v>
      </c>
      <c r="F1327" s="123" t="str">
        <f t="shared" si="41"/>
        <v>PLATINASTA</v>
      </c>
      <c r="G1327" s="91">
        <v>110</v>
      </c>
      <c r="H1327" s="110" t="str">
        <f t="shared" si="42"/>
        <v>PLATINASTA PLUS</v>
      </c>
      <c r="I1327" s="55"/>
    </row>
    <row r="1328" spans="1:9" ht="30" customHeight="1" thickBot="1" x14ac:dyDescent="0.4">
      <c r="A1328" s="69" t="s">
        <v>1822</v>
      </c>
      <c r="B1328" s="73" t="s">
        <v>1823</v>
      </c>
      <c r="C1328" s="70">
        <v>5000</v>
      </c>
      <c r="D1328" s="107">
        <v>5000</v>
      </c>
      <c r="E1328" s="48" t="s">
        <v>1580</v>
      </c>
      <c r="F1328" s="123" t="str">
        <f t="shared" si="41"/>
        <v xml:space="preserve"> </v>
      </c>
      <c r="G1328" s="102" t="s">
        <v>2166</v>
      </c>
      <c r="H1328" s="110" t="str">
        <f t="shared" si="42"/>
        <v xml:space="preserve"> </v>
      </c>
      <c r="I1328" s="55"/>
    </row>
    <row r="1329" spans="1:9" ht="30" customHeight="1" thickBot="1" x14ac:dyDescent="0.4">
      <c r="A1329" s="69" t="s">
        <v>1824</v>
      </c>
      <c r="B1329" s="73" t="s">
        <v>23</v>
      </c>
      <c r="C1329" s="70">
        <v>5000</v>
      </c>
      <c r="D1329" s="107">
        <v>5000</v>
      </c>
      <c r="E1329" s="48" t="s">
        <v>1563</v>
      </c>
      <c r="F1329" s="123" t="str">
        <f t="shared" si="41"/>
        <v xml:space="preserve"> </v>
      </c>
      <c r="G1329" s="102" t="s">
        <v>2166</v>
      </c>
      <c r="H1329" s="110" t="str">
        <f t="shared" si="42"/>
        <v xml:space="preserve"> </v>
      </c>
      <c r="I1329" s="55"/>
    </row>
    <row r="1330" spans="1:9" ht="30" customHeight="1" thickBot="1" x14ac:dyDescent="0.4">
      <c r="A1330" s="69" t="s">
        <v>1825</v>
      </c>
      <c r="B1330" s="73" t="s">
        <v>2</v>
      </c>
      <c r="C1330" s="70">
        <v>12000</v>
      </c>
      <c r="D1330" s="107">
        <v>12000</v>
      </c>
      <c r="E1330" s="48">
        <v>215</v>
      </c>
      <c r="F1330" s="123" t="str">
        <f t="shared" si="41"/>
        <v>DIJAMANTSKA</v>
      </c>
      <c r="G1330" s="102" t="s">
        <v>2166</v>
      </c>
      <c r="H1330" s="110" t="str">
        <f t="shared" si="42"/>
        <v xml:space="preserve"> </v>
      </c>
      <c r="I1330" s="55"/>
    </row>
    <row r="1331" spans="1:9" ht="30" customHeight="1" thickBot="1" x14ac:dyDescent="0.4">
      <c r="A1331" s="69" t="s">
        <v>1826</v>
      </c>
      <c r="B1331" s="73" t="s">
        <v>2</v>
      </c>
      <c r="C1331" s="70">
        <v>4800</v>
      </c>
      <c r="D1331" s="107">
        <v>4800</v>
      </c>
      <c r="E1331" s="48">
        <v>35</v>
      </c>
      <c r="F1331" s="123" t="str">
        <f t="shared" si="41"/>
        <v>PLATINASTA</v>
      </c>
      <c r="G1331" s="102" t="s">
        <v>2166</v>
      </c>
      <c r="H1331" s="110" t="str">
        <f t="shared" si="42"/>
        <v xml:space="preserve"> </v>
      </c>
      <c r="I1331" s="55"/>
    </row>
    <row r="1332" spans="1:9" ht="65.25" customHeight="1" thickBot="1" x14ac:dyDescent="0.4">
      <c r="A1332" s="69" t="s">
        <v>433</v>
      </c>
      <c r="B1332" s="73" t="s">
        <v>95</v>
      </c>
      <c r="C1332" s="70">
        <v>18000</v>
      </c>
      <c r="D1332" s="50">
        <v>4500</v>
      </c>
      <c r="E1332" s="91">
        <v>37</v>
      </c>
      <c r="F1332" s="123" t="str">
        <f t="shared" ref="F1332:F1395" si="43">IFERROR(IF(D1332/E1332&gt;=120,"PLATINASTA","DIJAMANTSKA")," ")</f>
        <v>PLATINASTA</v>
      </c>
      <c r="G1332" s="101">
        <v>37</v>
      </c>
      <c r="H1332" s="110" t="str">
        <f t="shared" ref="H1332:H1395" si="44">IFERROR(IF(OR((D1332-6000)/E1332&gt;=120,(C1332-6000)/G1332&gt;=120),"PLATINASTA PLUS",IF(AND((C1332/G1332&gt;=120),C1332&lt;(G1332*120+6000)),"PLATINASTA","DIJAMANTSKA"))," ")</f>
        <v>PLATINASTA PLUS</v>
      </c>
      <c r="I1332" s="55"/>
    </row>
    <row r="1333" spans="1:9" ht="30" customHeight="1" thickBot="1" x14ac:dyDescent="0.4">
      <c r="A1333" s="69" t="s">
        <v>1828</v>
      </c>
      <c r="B1333" s="73" t="s">
        <v>140</v>
      </c>
      <c r="C1333" s="70">
        <v>5000</v>
      </c>
      <c r="D1333" s="107">
        <v>5000</v>
      </c>
      <c r="E1333" s="48">
        <v>150</v>
      </c>
      <c r="F1333" s="123" t="str">
        <f t="shared" si="43"/>
        <v>DIJAMANTSKA</v>
      </c>
      <c r="G1333" s="102" t="s">
        <v>2166</v>
      </c>
      <c r="H1333" s="110" t="str">
        <f t="shared" si="44"/>
        <v xml:space="preserve"> </v>
      </c>
      <c r="I1333" s="55"/>
    </row>
    <row r="1334" spans="1:9" ht="30" customHeight="1" thickBot="1" x14ac:dyDescent="0.4">
      <c r="A1334" s="69" t="s">
        <v>1829</v>
      </c>
      <c r="B1334" s="73" t="s">
        <v>210</v>
      </c>
      <c r="C1334" s="70">
        <v>6000</v>
      </c>
      <c r="D1334" s="107">
        <v>6000</v>
      </c>
      <c r="E1334" s="91">
        <v>44</v>
      </c>
      <c r="F1334" s="123" t="str">
        <f t="shared" si="43"/>
        <v>PLATINASTA</v>
      </c>
      <c r="G1334" s="101">
        <v>44</v>
      </c>
      <c r="H1334" s="110" t="str">
        <f t="shared" si="44"/>
        <v>PLATINASTA</v>
      </c>
      <c r="I1334" s="55"/>
    </row>
    <row r="1335" spans="1:9" ht="30" customHeight="1" thickBot="1" x14ac:dyDescent="0.4">
      <c r="A1335" s="69" t="s">
        <v>1836</v>
      </c>
      <c r="B1335" s="73" t="s">
        <v>1837</v>
      </c>
      <c r="C1335" s="70">
        <v>12000</v>
      </c>
      <c r="D1335" s="107">
        <v>12000</v>
      </c>
      <c r="E1335" s="48" t="s">
        <v>1580</v>
      </c>
      <c r="F1335" s="123" t="str">
        <f t="shared" si="43"/>
        <v xml:space="preserve"> </v>
      </c>
      <c r="G1335" s="102" t="s">
        <v>2166</v>
      </c>
      <c r="H1335" s="110" t="str">
        <f t="shared" si="44"/>
        <v xml:space="preserve"> </v>
      </c>
      <c r="I1335" s="55"/>
    </row>
    <row r="1336" spans="1:9" ht="30" customHeight="1" thickBot="1" x14ac:dyDescent="0.4">
      <c r="A1336" s="69" t="s">
        <v>1833</v>
      </c>
      <c r="B1336" s="73" t="s">
        <v>70</v>
      </c>
      <c r="C1336" s="70">
        <v>12000</v>
      </c>
      <c r="D1336" s="107">
        <v>12000</v>
      </c>
      <c r="E1336" s="48">
        <v>84</v>
      </c>
      <c r="F1336" s="123" t="str">
        <f t="shared" si="43"/>
        <v>PLATINASTA</v>
      </c>
      <c r="G1336" s="102" t="s">
        <v>2166</v>
      </c>
      <c r="H1336" s="110" t="str">
        <f t="shared" si="44"/>
        <v xml:space="preserve"> </v>
      </c>
      <c r="I1336" s="55"/>
    </row>
    <row r="1337" spans="1:9" ht="30" customHeight="1" thickBot="1" x14ac:dyDescent="0.4">
      <c r="A1337" s="69" t="s">
        <v>1834</v>
      </c>
      <c r="B1337" s="73" t="s">
        <v>291</v>
      </c>
      <c r="C1337" s="70">
        <v>5000</v>
      </c>
      <c r="D1337" s="107">
        <v>5000</v>
      </c>
      <c r="E1337" s="48">
        <v>95</v>
      </c>
      <c r="F1337" s="123" t="str">
        <f t="shared" si="43"/>
        <v>DIJAMANTSKA</v>
      </c>
      <c r="G1337" s="102" t="s">
        <v>2166</v>
      </c>
      <c r="H1337" s="110" t="str">
        <f t="shared" si="44"/>
        <v xml:space="preserve"> </v>
      </c>
      <c r="I1337" s="55"/>
    </row>
    <row r="1338" spans="1:9" ht="30" customHeight="1" thickBot="1" x14ac:dyDescent="0.4">
      <c r="A1338" s="69" t="s">
        <v>1835</v>
      </c>
      <c r="B1338" s="73" t="s">
        <v>706</v>
      </c>
      <c r="C1338" s="70">
        <v>5000</v>
      </c>
      <c r="D1338" s="107">
        <v>5000</v>
      </c>
      <c r="E1338" s="48" t="s">
        <v>1559</v>
      </c>
      <c r="F1338" s="123" t="str">
        <f t="shared" si="43"/>
        <v xml:space="preserve"> </v>
      </c>
      <c r="G1338" s="102" t="s">
        <v>2166</v>
      </c>
      <c r="H1338" s="110" t="str">
        <f t="shared" si="44"/>
        <v xml:space="preserve"> </v>
      </c>
      <c r="I1338" s="55"/>
    </row>
    <row r="1339" spans="1:9" ht="30" customHeight="1" thickBot="1" x14ac:dyDescent="0.4">
      <c r="A1339" s="69" t="s">
        <v>1838</v>
      </c>
      <c r="B1339" s="73" t="s">
        <v>32</v>
      </c>
      <c r="C1339" s="70">
        <v>8400</v>
      </c>
      <c r="D1339" s="107">
        <v>5000</v>
      </c>
      <c r="E1339" s="48">
        <v>70</v>
      </c>
      <c r="F1339" s="123" t="str">
        <f t="shared" si="43"/>
        <v>DIJAMANTSKA</v>
      </c>
      <c r="G1339" s="102">
        <v>70</v>
      </c>
      <c r="H1339" s="110" t="str">
        <f t="shared" si="44"/>
        <v>PLATINASTA</v>
      </c>
      <c r="I1339" s="55"/>
    </row>
    <row r="1340" spans="1:9" ht="30" customHeight="1" thickBot="1" x14ac:dyDescent="0.4">
      <c r="A1340" s="69" t="s">
        <v>1839</v>
      </c>
      <c r="B1340" s="73" t="s">
        <v>1229</v>
      </c>
      <c r="C1340" s="70">
        <v>15000</v>
      </c>
      <c r="D1340" s="107">
        <v>10000</v>
      </c>
      <c r="E1340" s="91">
        <v>104</v>
      </c>
      <c r="F1340" s="123" t="str">
        <f t="shared" si="43"/>
        <v>DIJAMANTSKA</v>
      </c>
      <c r="G1340" s="101">
        <v>124</v>
      </c>
      <c r="H1340" s="110" t="str">
        <f t="shared" si="44"/>
        <v>PLATINASTA</v>
      </c>
      <c r="I1340" s="55" t="s">
        <v>2086</v>
      </c>
    </row>
    <row r="1341" spans="1:9" ht="30" customHeight="1" thickBot="1" x14ac:dyDescent="0.4">
      <c r="A1341" s="69" t="s">
        <v>1840</v>
      </c>
      <c r="B1341" s="73" t="s">
        <v>1841</v>
      </c>
      <c r="C1341" s="70">
        <v>5000</v>
      </c>
      <c r="D1341" s="107">
        <v>5000</v>
      </c>
      <c r="E1341" s="48">
        <v>14</v>
      </c>
      <c r="F1341" s="123" t="str">
        <f t="shared" si="43"/>
        <v>PLATINASTA</v>
      </c>
      <c r="G1341" s="102" t="s">
        <v>2166</v>
      </c>
      <c r="H1341" s="110" t="str">
        <f t="shared" si="44"/>
        <v xml:space="preserve"> </v>
      </c>
      <c r="I1341" s="55"/>
    </row>
    <row r="1342" spans="1:9" ht="30" customHeight="1" thickBot="1" x14ac:dyDescent="0.4">
      <c r="A1342" s="69" t="s">
        <v>399</v>
      </c>
      <c r="B1342" s="73" t="s">
        <v>320</v>
      </c>
      <c r="C1342" s="70">
        <v>9000</v>
      </c>
      <c r="D1342" s="3">
        <v>5000</v>
      </c>
      <c r="E1342" s="48">
        <v>41</v>
      </c>
      <c r="F1342" s="123" t="str">
        <f t="shared" si="43"/>
        <v>PLATINASTA</v>
      </c>
      <c r="G1342" s="102" t="s">
        <v>2166</v>
      </c>
      <c r="H1342" s="110" t="str">
        <f t="shared" si="44"/>
        <v xml:space="preserve"> </v>
      </c>
      <c r="I1342" s="55"/>
    </row>
    <row r="1343" spans="1:9" ht="30" customHeight="1" thickBot="1" x14ac:dyDescent="0.4">
      <c r="A1343" s="69" t="s">
        <v>1842</v>
      </c>
      <c r="B1343" s="73" t="s">
        <v>266</v>
      </c>
      <c r="C1343" s="70">
        <v>23280</v>
      </c>
      <c r="D1343" s="107">
        <v>15000</v>
      </c>
      <c r="E1343" s="48">
        <v>140</v>
      </c>
      <c r="F1343" s="123" t="str">
        <f t="shared" si="43"/>
        <v>DIJAMANTSKA</v>
      </c>
      <c r="G1343" s="102">
        <v>140</v>
      </c>
      <c r="H1343" s="110" t="str">
        <f t="shared" si="44"/>
        <v>PLATINASTA PLUS</v>
      </c>
      <c r="I1343" s="55"/>
    </row>
    <row r="1344" spans="1:9" ht="30" customHeight="1" thickBot="1" x14ac:dyDescent="0.4">
      <c r="A1344" s="69" t="s">
        <v>690</v>
      </c>
      <c r="B1344" s="73" t="s">
        <v>95</v>
      </c>
      <c r="C1344" s="70">
        <v>9440</v>
      </c>
      <c r="D1344" s="3">
        <v>2000</v>
      </c>
      <c r="E1344" s="91">
        <v>37</v>
      </c>
      <c r="F1344" s="123" t="str">
        <f t="shared" si="43"/>
        <v>DIJAMANTSKA</v>
      </c>
      <c r="G1344" s="101">
        <v>31</v>
      </c>
      <c r="H1344" s="110" t="s">
        <v>2202</v>
      </c>
      <c r="I1344" s="55"/>
    </row>
    <row r="1345" spans="1:9" ht="30" customHeight="1" thickBot="1" x14ac:dyDescent="0.4">
      <c r="A1345" s="69" t="s">
        <v>1843</v>
      </c>
      <c r="B1345" s="73" t="s">
        <v>26</v>
      </c>
      <c r="C1345" s="70">
        <v>6000</v>
      </c>
      <c r="D1345" s="107">
        <v>6000</v>
      </c>
      <c r="E1345" s="48" t="s">
        <v>1563</v>
      </c>
      <c r="F1345" s="123" t="str">
        <f t="shared" si="43"/>
        <v xml:space="preserve"> </v>
      </c>
      <c r="G1345" s="102" t="s">
        <v>2166</v>
      </c>
      <c r="H1345" s="110" t="str">
        <f t="shared" si="44"/>
        <v xml:space="preserve"> </v>
      </c>
      <c r="I1345" s="55"/>
    </row>
    <row r="1346" spans="1:9" ht="30" customHeight="1" thickBot="1" x14ac:dyDescent="0.4">
      <c r="A1346" s="69" t="s">
        <v>1844</v>
      </c>
      <c r="B1346" s="73" t="s">
        <v>32</v>
      </c>
      <c r="C1346" s="70">
        <v>1000</v>
      </c>
      <c r="D1346" s="107">
        <v>1000</v>
      </c>
      <c r="E1346" s="48">
        <v>7</v>
      </c>
      <c r="F1346" s="123" t="str">
        <f t="shared" si="43"/>
        <v>PLATINASTA</v>
      </c>
      <c r="G1346" s="102" t="s">
        <v>2166</v>
      </c>
      <c r="H1346" s="110" t="str">
        <f t="shared" si="44"/>
        <v xml:space="preserve"> </v>
      </c>
      <c r="I1346" s="55"/>
    </row>
    <row r="1347" spans="1:9" ht="30" customHeight="1" thickBot="1" x14ac:dyDescent="0.4">
      <c r="A1347" s="69" t="s">
        <v>1845</v>
      </c>
      <c r="B1347" s="73" t="s">
        <v>446</v>
      </c>
      <c r="C1347" s="70">
        <v>15000</v>
      </c>
      <c r="D1347" s="107">
        <v>15000</v>
      </c>
      <c r="E1347" s="48" t="s">
        <v>1580</v>
      </c>
      <c r="F1347" s="123" t="str">
        <f t="shared" si="43"/>
        <v xml:space="preserve"> </v>
      </c>
      <c r="G1347" s="102" t="s">
        <v>2166</v>
      </c>
      <c r="H1347" s="110" t="str">
        <f t="shared" si="44"/>
        <v xml:space="preserve"> </v>
      </c>
      <c r="I1347" s="55"/>
    </row>
    <row r="1348" spans="1:9" ht="30" customHeight="1" thickBot="1" x14ac:dyDescent="0.4">
      <c r="A1348" s="36" t="s">
        <v>1847</v>
      </c>
      <c r="B1348" s="41" t="s">
        <v>2</v>
      </c>
      <c r="C1348" s="40">
        <v>3800</v>
      </c>
      <c r="D1348" s="107">
        <v>3000</v>
      </c>
      <c r="E1348" s="91">
        <v>21</v>
      </c>
      <c r="F1348" s="123" t="str">
        <f t="shared" si="43"/>
        <v>PLATINASTA</v>
      </c>
      <c r="G1348" s="101">
        <v>31</v>
      </c>
      <c r="H1348" s="110" t="str">
        <f t="shared" si="44"/>
        <v>PLATINASTA</v>
      </c>
      <c r="I1348" s="55"/>
    </row>
    <row r="1349" spans="1:9" ht="30" customHeight="1" thickBot="1" x14ac:dyDescent="0.4">
      <c r="A1349" s="36" t="s">
        <v>1848</v>
      </c>
      <c r="B1349" s="41" t="s">
        <v>32</v>
      </c>
      <c r="C1349" s="40">
        <v>1000</v>
      </c>
      <c r="D1349" s="107">
        <v>1000</v>
      </c>
      <c r="E1349" s="48">
        <v>30</v>
      </c>
      <c r="F1349" s="123" t="str">
        <f t="shared" si="43"/>
        <v>DIJAMANTSKA</v>
      </c>
      <c r="G1349" s="102" t="s">
        <v>2166</v>
      </c>
      <c r="H1349" s="110" t="str">
        <f t="shared" si="44"/>
        <v xml:space="preserve"> </v>
      </c>
      <c r="I1349" s="55"/>
    </row>
    <row r="1350" spans="1:9" ht="30" customHeight="1" thickBot="1" x14ac:dyDescent="0.4">
      <c r="A1350" s="36" t="s">
        <v>1849</v>
      </c>
      <c r="B1350" s="41" t="s">
        <v>7</v>
      </c>
      <c r="C1350" s="40">
        <v>3000</v>
      </c>
      <c r="D1350" s="107">
        <v>3000</v>
      </c>
      <c r="E1350" s="48">
        <v>29</v>
      </c>
      <c r="F1350" s="123" t="str">
        <f t="shared" si="43"/>
        <v>DIJAMANTSKA</v>
      </c>
      <c r="G1350" s="102" t="s">
        <v>2166</v>
      </c>
      <c r="H1350" s="110" t="str">
        <f t="shared" si="44"/>
        <v xml:space="preserve"> </v>
      </c>
      <c r="I1350" s="55"/>
    </row>
    <row r="1351" spans="1:9" ht="30" customHeight="1" thickBot="1" x14ac:dyDescent="0.4">
      <c r="A1351" s="69" t="s">
        <v>1850</v>
      </c>
      <c r="B1351" s="73" t="s">
        <v>403</v>
      </c>
      <c r="C1351" s="70">
        <v>6000</v>
      </c>
      <c r="D1351" s="107">
        <v>6000</v>
      </c>
      <c r="E1351" s="48">
        <v>8</v>
      </c>
      <c r="F1351" s="123" t="str">
        <f t="shared" si="43"/>
        <v>PLATINASTA</v>
      </c>
      <c r="G1351" s="102" t="s">
        <v>2166</v>
      </c>
      <c r="H1351" s="110" t="str">
        <f t="shared" si="44"/>
        <v xml:space="preserve"> </v>
      </c>
      <c r="I1351" s="55"/>
    </row>
    <row r="1352" spans="1:9" ht="30" customHeight="1" thickBot="1" x14ac:dyDescent="0.4">
      <c r="A1352" s="36" t="s">
        <v>294</v>
      </c>
      <c r="B1352" s="41" t="s">
        <v>425</v>
      </c>
      <c r="C1352" s="40">
        <v>18000</v>
      </c>
      <c r="D1352" s="107">
        <v>6000</v>
      </c>
      <c r="E1352" s="48" t="s">
        <v>1558</v>
      </c>
      <c r="F1352" s="123" t="str">
        <f t="shared" si="43"/>
        <v xml:space="preserve"> </v>
      </c>
      <c r="G1352" s="102" t="s">
        <v>2166</v>
      </c>
      <c r="H1352" s="110" t="str">
        <f t="shared" si="44"/>
        <v xml:space="preserve"> </v>
      </c>
      <c r="I1352" s="55"/>
    </row>
    <row r="1353" spans="1:9" ht="51.75" customHeight="1" thickBot="1" x14ac:dyDescent="0.4">
      <c r="A1353" s="36" t="s">
        <v>800</v>
      </c>
      <c r="B1353" s="39" t="s">
        <v>21</v>
      </c>
      <c r="C1353" s="40">
        <v>21700</v>
      </c>
      <c r="D1353" s="3">
        <v>1000</v>
      </c>
      <c r="E1353" s="48">
        <v>120</v>
      </c>
      <c r="F1353" s="123" t="str">
        <f t="shared" si="43"/>
        <v>DIJAMANTSKA</v>
      </c>
      <c r="G1353" s="102">
        <v>120</v>
      </c>
      <c r="H1353" s="110" t="str">
        <f t="shared" si="44"/>
        <v>PLATINASTA PLUS</v>
      </c>
      <c r="I1353" s="55"/>
    </row>
    <row r="1354" spans="1:9" ht="30" customHeight="1" thickBot="1" x14ac:dyDescent="0.4">
      <c r="A1354" s="36" t="s">
        <v>49</v>
      </c>
      <c r="B1354" s="39" t="s">
        <v>1851</v>
      </c>
      <c r="C1354" s="40">
        <v>20000</v>
      </c>
      <c r="D1354" s="107">
        <v>20000</v>
      </c>
      <c r="E1354" s="48" t="s">
        <v>1558</v>
      </c>
      <c r="F1354" s="123" t="str">
        <f t="shared" si="43"/>
        <v xml:space="preserve"> </v>
      </c>
      <c r="G1354" s="102" t="s">
        <v>2166</v>
      </c>
      <c r="H1354" s="110" t="str">
        <f t="shared" si="44"/>
        <v xml:space="preserve"> </v>
      </c>
      <c r="I1354" s="55"/>
    </row>
    <row r="1355" spans="1:9" ht="30" customHeight="1" thickBot="1" x14ac:dyDescent="0.4">
      <c r="A1355" s="69" t="s">
        <v>32</v>
      </c>
      <c r="B1355" s="72" t="s">
        <v>43</v>
      </c>
      <c r="C1355" s="85">
        <v>150000</v>
      </c>
      <c r="D1355" s="4">
        <v>100000</v>
      </c>
      <c r="E1355" s="10" t="s">
        <v>1558</v>
      </c>
      <c r="F1355" s="123" t="str">
        <f t="shared" si="43"/>
        <v xml:space="preserve"> </v>
      </c>
      <c r="G1355" s="102" t="s">
        <v>2166</v>
      </c>
      <c r="H1355" s="110" t="str">
        <f t="shared" si="44"/>
        <v xml:space="preserve"> </v>
      </c>
      <c r="I1355" s="55"/>
    </row>
    <row r="1356" spans="1:9" ht="36" customHeight="1" thickBot="1" x14ac:dyDescent="0.4">
      <c r="A1356" s="69" t="s">
        <v>1853</v>
      </c>
      <c r="B1356" s="72" t="s">
        <v>199</v>
      </c>
      <c r="C1356" s="85">
        <v>4080</v>
      </c>
      <c r="D1356" s="84">
        <v>2000</v>
      </c>
      <c r="E1356" s="91">
        <v>13</v>
      </c>
      <c r="F1356" s="123" t="str">
        <f t="shared" si="43"/>
        <v>PLATINASTA</v>
      </c>
      <c r="G1356" s="101">
        <v>30</v>
      </c>
      <c r="H1356" s="110" t="str">
        <f t="shared" si="44"/>
        <v>PLATINASTA</v>
      </c>
      <c r="I1356" s="55"/>
    </row>
    <row r="1357" spans="1:9" ht="30" customHeight="1" thickBot="1" x14ac:dyDescent="0.4">
      <c r="A1357" s="69" t="s">
        <v>1854</v>
      </c>
      <c r="B1357" s="72" t="s">
        <v>199</v>
      </c>
      <c r="C1357" s="85">
        <v>2200</v>
      </c>
      <c r="D1357" s="84">
        <v>1000</v>
      </c>
      <c r="E1357" s="91">
        <v>9</v>
      </c>
      <c r="F1357" s="123" t="str">
        <f t="shared" si="43"/>
        <v>DIJAMANTSKA</v>
      </c>
      <c r="G1357" s="101">
        <v>18</v>
      </c>
      <c r="H1357" s="110" t="str">
        <f t="shared" si="44"/>
        <v>PLATINASTA</v>
      </c>
      <c r="I1357" s="55"/>
    </row>
    <row r="1358" spans="1:9" ht="30" customHeight="1" thickBot="1" x14ac:dyDescent="0.4">
      <c r="A1358" s="69" t="s">
        <v>1470</v>
      </c>
      <c r="B1358" s="72" t="s">
        <v>199</v>
      </c>
      <c r="C1358" s="85">
        <v>2000</v>
      </c>
      <c r="D1358" s="84">
        <v>2000</v>
      </c>
      <c r="E1358" s="48">
        <v>32</v>
      </c>
      <c r="F1358" s="123" t="str">
        <f t="shared" si="43"/>
        <v>DIJAMANTSKA</v>
      </c>
      <c r="G1358" s="102" t="s">
        <v>2166</v>
      </c>
      <c r="H1358" s="110" t="str">
        <f t="shared" si="44"/>
        <v xml:space="preserve"> </v>
      </c>
      <c r="I1358" s="55"/>
    </row>
    <row r="1359" spans="1:9" ht="30" customHeight="1" thickBot="1" x14ac:dyDescent="0.4">
      <c r="A1359" s="69" t="s">
        <v>1855</v>
      </c>
      <c r="B1359" s="72" t="s">
        <v>70</v>
      </c>
      <c r="C1359" s="85">
        <v>4000</v>
      </c>
      <c r="D1359" s="84">
        <v>4000</v>
      </c>
      <c r="E1359" s="48">
        <v>30</v>
      </c>
      <c r="F1359" s="123" t="str">
        <f t="shared" si="43"/>
        <v>PLATINASTA</v>
      </c>
      <c r="G1359" s="102" t="s">
        <v>2166</v>
      </c>
      <c r="H1359" s="110" t="str">
        <f t="shared" si="44"/>
        <v xml:space="preserve"> </v>
      </c>
      <c r="I1359" s="55"/>
    </row>
    <row r="1360" spans="1:9" ht="30" customHeight="1" thickBot="1" x14ac:dyDescent="0.4">
      <c r="A1360" s="69" t="s">
        <v>1856</v>
      </c>
      <c r="B1360" s="72" t="s">
        <v>285</v>
      </c>
      <c r="C1360" s="85">
        <v>10000</v>
      </c>
      <c r="D1360" s="84">
        <v>10000</v>
      </c>
      <c r="E1360" s="48">
        <v>150</v>
      </c>
      <c r="F1360" s="123" t="str">
        <f t="shared" si="43"/>
        <v>DIJAMANTSKA</v>
      </c>
      <c r="G1360" s="102" t="s">
        <v>2166</v>
      </c>
      <c r="H1360" s="110" t="str">
        <f t="shared" si="44"/>
        <v xml:space="preserve"> </v>
      </c>
      <c r="I1360" s="55"/>
    </row>
    <row r="1361" spans="1:9" ht="30" customHeight="1" thickBot="1" x14ac:dyDescent="0.4">
      <c r="A1361" s="69" t="s">
        <v>1859</v>
      </c>
      <c r="B1361" s="72" t="s">
        <v>2</v>
      </c>
      <c r="C1361" s="85">
        <v>2000</v>
      </c>
      <c r="D1361" s="84">
        <v>2000</v>
      </c>
      <c r="E1361" s="48">
        <v>51</v>
      </c>
      <c r="F1361" s="123" t="str">
        <f t="shared" si="43"/>
        <v>DIJAMANTSKA</v>
      </c>
      <c r="G1361" s="102" t="s">
        <v>2166</v>
      </c>
      <c r="H1361" s="110" t="str">
        <f t="shared" si="44"/>
        <v xml:space="preserve"> </v>
      </c>
      <c r="I1361" s="55"/>
    </row>
    <row r="1362" spans="1:9" ht="30" customHeight="1" thickBot="1" x14ac:dyDescent="0.4">
      <c r="A1362" s="69" t="s">
        <v>1860</v>
      </c>
      <c r="B1362" s="72" t="s">
        <v>301</v>
      </c>
      <c r="C1362" s="85">
        <v>5000</v>
      </c>
      <c r="D1362" s="84">
        <v>5000</v>
      </c>
      <c r="E1362" s="48">
        <v>100</v>
      </c>
      <c r="F1362" s="123" t="str">
        <f t="shared" si="43"/>
        <v>DIJAMANTSKA</v>
      </c>
      <c r="G1362" s="102" t="s">
        <v>2166</v>
      </c>
      <c r="H1362" s="110" t="str">
        <f t="shared" si="44"/>
        <v xml:space="preserve"> </v>
      </c>
      <c r="I1362" s="55"/>
    </row>
    <row r="1363" spans="1:9" ht="30" customHeight="1" thickBot="1" x14ac:dyDescent="0.4">
      <c r="A1363" s="69" t="s">
        <v>1861</v>
      </c>
      <c r="B1363" s="72" t="s">
        <v>26</v>
      </c>
      <c r="C1363" s="85">
        <v>2000</v>
      </c>
      <c r="D1363" s="84">
        <v>2000</v>
      </c>
      <c r="E1363" s="48">
        <v>70</v>
      </c>
      <c r="F1363" s="123" t="str">
        <f t="shared" si="43"/>
        <v>DIJAMANTSKA</v>
      </c>
      <c r="G1363" s="102" t="s">
        <v>2166</v>
      </c>
      <c r="H1363" s="110" t="str">
        <f t="shared" si="44"/>
        <v xml:space="preserve"> </v>
      </c>
      <c r="I1363" s="55"/>
    </row>
    <row r="1364" spans="1:9" ht="30" customHeight="1" thickBot="1" x14ac:dyDescent="0.4">
      <c r="A1364" s="69" t="s">
        <v>713</v>
      </c>
      <c r="B1364" s="73" t="s">
        <v>714</v>
      </c>
      <c r="C1364" s="85">
        <v>22000</v>
      </c>
      <c r="D1364" s="3">
        <v>10000</v>
      </c>
      <c r="E1364" s="48">
        <v>100</v>
      </c>
      <c r="F1364" s="123" t="str">
        <f t="shared" si="43"/>
        <v>DIJAMANTSKA</v>
      </c>
      <c r="G1364" s="102">
        <v>82</v>
      </c>
      <c r="H1364" s="110" t="str">
        <f t="shared" si="44"/>
        <v>PLATINASTA PLUS</v>
      </c>
      <c r="I1364" s="55"/>
    </row>
    <row r="1365" spans="1:9" ht="30" customHeight="1" thickBot="1" x14ac:dyDescent="0.4">
      <c r="A1365" s="36" t="s">
        <v>1161</v>
      </c>
      <c r="B1365" s="41" t="s">
        <v>285</v>
      </c>
      <c r="C1365" s="88">
        <v>10000</v>
      </c>
      <c r="D1365" s="4">
        <v>5000</v>
      </c>
      <c r="E1365" s="91">
        <v>30</v>
      </c>
      <c r="F1365" s="123" t="str">
        <f t="shared" si="43"/>
        <v>PLATINASTA</v>
      </c>
      <c r="G1365" s="101">
        <v>30</v>
      </c>
      <c r="H1365" s="110" t="str">
        <f>IFERROR(IF(OR((D1365-6000)/E1365&gt;=120,(C1365-6000)/G1365&gt;=120),"PLATINASTA PLUS",IF(AND((C1365/G1365&gt;=120),C1365&lt;(G1365*120+6000)),"PLATINASTA","DIJAMANTSKA"))," ")</f>
        <v>PLATINASTA PLUS</v>
      </c>
      <c r="I1365" s="55"/>
    </row>
    <row r="1366" spans="1:9" ht="30" customHeight="1" thickBot="1" x14ac:dyDescent="0.4">
      <c r="A1366" s="36" t="s">
        <v>1862</v>
      </c>
      <c r="B1366" s="41" t="s">
        <v>12</v>
      </c>
      <c r="C1366" s="88">
        <v>10000</v>
      </c>
      <c r="D1366" s="84">
        <v>10000</v>
      </c>
      <c r="E1366" s="48">
        <v>109</v>
      </c>
      <c r="F1366" s="123" t="str">
        <f t="shared" si="43"/>
        <v>DIJAMANTSKA</v>
      </c>
      <c r="G1366" s="102" t="s">
        <v>2166</v>
      </c>
      <c r="H1366" s="110" t="str">
        <f t="shared" si="44"/>
        <v xml:space="preserve"> </v>
      </c>
      <c r="I1366" s="55"/>
    </row>
    <row r="1367" spans="1:9" ht="30" customHeight="1" thickBot="1" x14ac:dyDescent="0.4">
      <c r="A1367" s="36" t="s">
        <v>886</v>
      </c>
      <c r="B1367" s="41" t="s">
        <v>95</v>
      </c>
      <c r="C1367" s="88">
        <v>10000</v>
      </c>
      <c r="D1367" s="3">
        <v>5000</v>
      </c>
      <c r="E1367" s="48">
        <v>90</v>
      </c>
      <c r="F1367" s="123" t="str">
        <f t="shared" si="43"/>
        <v>DIJAMANTSKA</v>
      </c>
      <c r="G1367" s="102" t="s">
        <v>2166</v>
      </c>
      <c r="H1367" s="110" t="str">
        <f t="shared" si="44"/>
        <v xml:space="preserve"> </v>
      </c>
      <c r="I1367" s="55"/>
    </row>
    <row r="1368" spans="1:9" ht="30" customHeight="1" thickBot="1" x14ac:dyDescent="0.4">
      <c r="A1368" s="36" t="s">
        <v>1863</v>
      </c>
      <c r="B1368" s="41" t="s">
        <v>514</v>
      </c>
      <c r="C1368" s="88">
        <v>5000</v>
      </c>
      <c r="D1368" s="84">
        <v>5000</v>
      </c>
      <c r="E1368" s="48" t="s">
        <v>1558</v>
      </c>
      <c r="F1368" s="123" t="str">
        <f t="shared" si="43"/>
        <v xml:space="preserve"> </v>
      </c>
      <c r="G1368" s="102" t="s">
        <v>2166</v>
      </c>
      <c r="H1368" s="110" t="str">
        <f t="shared" si="44"/>
        <v xml:space="preserve"> </v>
      </c>
      <c r="I1368" s="55"/>
    </row>
    <row r="1369" spans="1:9" ht="30" customHeight="1" thickBot="1" x14ac:dyDescent="0.4">
      <c r="A1369" s="36" t="s">
        <v>1865</v>
      </c>
      <c r="B1369" s="41" t="s">
        <v>350</v>
      </c>
      <c r="C1369" s="88">
        <v>12000</v>
      </c>
      <c r="D1369" s="84">
        <v>5000</v>
      </c>
      <c r="E1369" s="91">
        <v>100</v>
      </c>
      <c r="F1369" s="123" t="str">
        <f t="shared" si="43"/>
        <v>DIJAMANTSKA</v>
      </c>
      <c r="G1369" s="101">
        <v>100</v>
      </c>
      <c r="H1369" s="110" t="str">
        <f t="shared" si="44"/>
        <v>PLATINASTA</v>
      </c>
      <c r="I1369" s="55"/>
    </row>
    <row r="1370" spans="1:9" ht="30" customHeight="1" thickBot="1" x14ac:dyDescent="0.4">
      <c r="A1370" s="36" t="s">
        <v>1866</v>
      </c>
      <c r="B1370" s="41" t="s">
        <v>5</v>
      </c>
      <c r="C1370" s="88">
        <v>1000</v>
      </c>
      <c r="D1370" s="84">
        <v>1000</v>
      </c>
      <c r="E1370" s="48" t="s">
        <v>1584</v>
      </c>
      <c r="F1370" s="123" t="str">
        <f t="shared" si="43"/>
        <v xml:space="preserve"> </v>
      </c>
      <c r="G1370" s="102" t="s">
        <v>2166</v>
      </c>
      <c r="H1370" s="110" t="str">
        <f t="shared" si="44"/>
        <v xml:space="preserve"> </v>
      </c>
      <c r="I1370" s="55"/>
    </row>
    <row r="1371" spans="1:9" ht="30" customHeight="1" thickBot="1" x14ac:dyDescent="0.4">
      <c r="A1371" s="36" t="s">
        <v>134</v>
      </c>
      <c r="B1371" s="41" t="s">
        <v>95</v>
      </c>
      <c r="C1371" s="88">
        <v>10000</v>
      </c>
      <c r="D1371" s="2">
        <v>6000</v>
      </c>
      <c r="E1371" s="48">
        <v>40</v>
      </c>
      <c r="F1371" s="123" t="str">
        <f t="shared" si="43"/>
        <v>PLATINASTA</v>
      </c>
      <c r="G1371" s="102" t="s">
        <v>2166</v>
      </c>
      <c r="H1371" s="110" t="str">
        <f t="shared" si="44"/>
        <v xml:space="preserve"> </v>
      </c>
      <c r="I1371" s="55"/>
    </row>
    <row r="1372" spans="1:9" ht="30" customHeight="1" thickBot="1" x14ac:dyDescent="0.4">
      <c r="A1372" s="69" t="s">
        <v>1852</v>
      </c>
      <c r="B1372" s="73" t="s">
        <v>11</v>
      </c>
      <c r="C1372" s="70">
        <v>8400</v>
      </c>
      <c r="D1372" s="107">
        <v>8400</v>
      </c>
      <c r="E1372" s="48">
        <v>70</v>
      </c>
      <c r="F1372" s="123" t="str">
        <f t="shared" si="43"/>
        <v>PLATINASTA</v>
      </c>
      <c r="G1372" s="102" t="s">
        <v>2166</v>
      </c>
      <c r="H1372" s="110" t="str">
        <f t="shared" si="44"/>
        <v xml:space="preserve"> </v>
      </c>
      <c r="I1372" s="55"/>
    </row>
    <row r="1373" spans="1:9" ht="30" customHeight="1" thickBot="1" x14ac:dyDescent="0.4">
      <c r="A1373" s="69" t="s">
        <v>1867</v>
      </c>
      <c r="B1373" s="73" t="s">
        <v>881</v>
      </c>
      <c r="C1373" s="70">
        <v>5000</v>
      </c>
      <c r="D1373" s="107">
        <v>5000</v>
      </c>
      <c r="E1373" s="48">
        <v>80</v>
      </c>
      <c r="F1373" s="123" t="str">
        <f t="shared" si="43"/>
        <v>DIJAMANTSKA</v>
      </c>
      <c r="G1373" s="102">
        <v>80</v>
      </c>
      <c r="H1373" s="110" t="str">
        <f t="shared" si="44"/>
        <v>DIJAMANTSKA</v>
      </c>
      <c r="I1373" s="55"/>
    </row>
    <row r="1374" spans="1:9" ht="30" customHeight="1" thickBot="1" x14ac:dyDescent="0.4">
      <c r="A1374" s="69" t="s">
        <v>1868</v>
      </c>
      <c r="B1374" s="73" t="s">
        <v>546</v>
      </c>
      <c r="C1374" s="70">
        <v>2000</v>
      </c>
      <c r="D1374" s="107">
        <v>2000</v>
      </c>
      <c r="E1374" s="48" t="s">
        <v>1584</v>
      </c>
      <c r="F1374" s="123" t="str">
        <f t="shared" si="43"/>
        <v xml:space="preserve"> </v>
      </c>
      <c r="G1374" s="102" t="s">
        <v>2166</v>
      </c>
      <c r="H1374" s="110" t="str">
        <f t="shared" si="44"/>
        <v xml:space="preserve"> </v>
      </c>
      <c r="I1374" s="55"/>
    </row>
    <row r="1375" spans="1:9" ht="30" customHeight="1" thickBot="1" x14ac:dyDescent="0.4">
      <c r="A1375" s="69" t="s">
        <v>1869</v>
      </c>
      <c r="B1375" s="73" t="s">
        <v>101</v>
      </c>
      <c r="C1375" s="70">
        <v>8000</v>
      </c>
      <c r="D1375" s="107">
        <v>8000</v>
      </c>
      <c r="E1375" s="48">
        <v>80</v>
      </c>
      <c r="F1375" s="123" t="str">
        <f t="shared" si="43"/>
        <v>DIJAMANTSKA</v>
      </c>
      <c r="G1375" s="102" t="s">
        <v>2166</v>
      </c>
      <c r="H1375" s="110" t="str">
        <f t="shared" si="44"/>
        <v xml:space="preserve"> </v>
      </c>
      <c r="I1375" s="55"/>
    </row>
    <row r="1376" spans="1:9" ht="30" customHeight="1" thickBot="1" x14ac:dyDescent="0.4">
      <c r="A1376" s="69" t="s">
        <v>525</v>
      </c>
      <c r="B1376" s="73" t="s">
        <v>247</v>
      </c>
      <c r="C1376" s="70">
        <v>24200</v>
      </c>
      <c r="D1376" s="3">
        <v>14520</v>
      </c>
      <c r="E1376" s="91">
        <v>121</v>
      </c>
      <c r="F1376" s="123" t="str">
        <f t="shared" si="43"/>
        <v>PLATINASTA</v>
      </c>
      <c r="G1376" s="101">
        <v>121</v>
      </c>
      <c r="H1376" s="110" t="str">
        <f t="shared" si="44"/>
        <v>PLATINASTA PLUS</v>
      </c>
      <c r="I1376" s="55"/>
    </row>
    <row r="1377" spans="1:9" ht="60.75" customHeight="1" thickBot="1" x14ac:dyDescent="0.4">
      <c r="A1377" s="69" t="s">
        <v>647</v>
      </c>
      <c r="B1377" s="73" t="s">
        <v>358</v>
      </c>
      <c r="C1377" s="70">
        <v>28800</v>
      </c>
      <c r="D1377" s="3">
        <v>1000</v>
      </c>
      <c r="E1377" s="91">
        <v>20</v>
      </c>
      <c r="F1377" s="123" t="str">
        <f t="shared" si="43"/>
        <v>DIJAMANTSKA</v>
      </c>
      <c r="G1377" s="101">
        <v>190</v>
      </c>
      <c r="H1377" s="110" t="str">
        <f t="shared" si="44"/>
        <v>PLATINASTA PLUS</v>
      </c>
      <c r="I1377" s="55"/>
    </row>
    <row r="1378" spans="1:9" ht="30" customHeight="1" thickBot="1" x14ac:dyDescent="0.4">
      <c r="A1378" s="69" t="s">
        <v>1870</v>
      </c>
      <c r="B1378" s="73" t="s">
        <v>108</v>
      </c>
      <c r="C1378" s="70">
        <v>3000</v>
      </c>
      <c r="D1378" s="107">
        <v>3000</v>
      </c>
      <c r="E1378" s="48">
        <v>60</v>
      </c>
      <c r="F1378" s="123" t="str">
        <f t="shared" si="43"/>
        <v>DIJAMANTSKA</v>
      </c>
      <c r="G1378" s="102" t="s">
        <v>2166</v>
      </c>
      <c r="H1378" s="110" t="str">
        <f t="shared" si="44"/>
        <v xml:space="preserve"> </v>
      </c>
      <c r="I1378" s="55"/>
    </row>
    <row r="1379" spans="1:9" ht="30" customHeight="1" thickBot="1" x14ac:dyDescent="0.4">
      <c r="A1379" s="69" t="s">
        <v>1871</v>
      </c>
      <c r="B1379" s="73" t="s">
        <v>32</v>
      </c>
      <c r="C1379" s="70">
        <v>6000</v>
      </c>
      <c r="D1379" s="107">
        <v>3000</v>
      </c>
      <c r="E1379" s="48">
        <v>48</v>
      </c>
      <c r="F1379" s="123" t="str">
        <f t="shared" si="43"/>
        <v>DIJAMANTSKA</v>
      </c>
      <c r="G1379" s="102" t="s">
        <v>2166</v>
      </c>
      <c r="H1379" s="110" t="str">
        <f t="shared" si="44"/>
        <v xml:space="preserve"> </v>
      </c>
      <c r="I1379" s="55"/>
    </row>
    <row r="1380" spans="1:9" ht="45.65" customHeight="1" thickBot="1" x14ac:dyDescent="0.4">
      <c r="A1380" s="69" t="s">
        <v>282</v>
      </c>
      <c r="B1380" s="72" t="s">
        <v>283</v>
      </c>
      <c r="C1380" s="70">
        <v>30000</v>
      </c>
      <c r="D1380" s="3">
        <v>19200</v>
      </c>
      <c r="E1380" s="48">
        <v>160</v>
      </c>
      <c r="F1380" s="123" t="str">
        <f t="shared" si="43"/>
        <v>PLATINASTA</v>
      </c>
      <c r="G1380" s="102">
        <v>160</v>
      </c>
      <c r="H1380" s="110" t="str">
        <f t="shared" si="44"/>
        <v>PLATINASTA PLUS</v>
      </c>
      <c r="I1380" s="61"/>
    </row>
    <row r="1381" spans="1:9" ht="30" customHeight="1" thickBot="1" x14ac:dyDescent="0.4">
      <c r="A1381" s="69" t="s">
        <v>1122</v>
      </c>
      <c r="B1381" s="73" t="s">
        <v>1872</v>
      </c>
      <c r="C1381" s="70">
        <v>20000</v>
      </c>
      <c r="D1381" s="107">
        <v>20000</v>
      </c>
      <c r="E1381" s="48" t="s">
        <v>1580</v>
      </c>
      <c r="F1381" s="123" t="str">
        <f t="shared" si="43"/>
        <v xml:space="preserve"> </v>
      </c>
      <c r="G1381" s="102" t="s">
        <v>2166</v>
      </c>
      <c r="H1381" s="110" t="str">
        <f t="shared" si="44"/>
        <v xml:space="preserve"> </v>
      </c>
      <c r="I1381" s="61"/>
    </row>
    <row r="1382" spans="1:9" ht="78" customHeight="1" thickBot="1" x14ac:dyDescent="0.4">
      <c r="A1382" s="69" t="s">
        <v>257</v>
      </c>
      <c r="B1382" s="73" t="s">
        <v>2</v>
      </c>
      <c r="C1382" s="85">
        <v>14400</v>
      </c>
      <c r="D1382" s="15">
        <v>1000</v>
      </c>
      <c r="E1382" s="91">
        <v>50</v>
      </c>
      <c r="F1382" s="123" t="str">
        <f t="shared" si="43"/>
        <v>DIJAMANTSKA</v>
      </c>
      <c r="G1382" s="101">
        <v>50</v>
      </c>
      <c r="H1382" s="110" t="str">
        <f t="shared" si="44"/>
        <v>PLATINASTA PLUS</v>
      </c>
      <c r="I1382" s="61"/>
    </row>
    <row r="1383" spans="1:9" ht="30" customHeight="1" thickBot="1" x14ac:dyDescent="0.4">
      <c r="A1383" s="69" t="s">
        <v>1579</v>
      </c>
      <c r="B1383" s="73" t="s">
        <v>964</v>
      </c>
      <c r="C1383" s="85">
        <v>19200</v>
      </c>
      <c r="D1383" s="3">
        <v>9300</v>
      </c>
      <c r="E1383" s="48">
        <v>40</v>
      </c>
      <c r="F1383" s="123" t="str">
        <f t="shared" si="43"/>
        <v>PLATINASTA</v>
      </c>
      <c r="G1383" s="102" t="s">
        <v>2166</v>
      </c>
      <c r="H1383" s="110" t="str">
        <f t="shared" si="44"/>
        <v xml:space="preserve"> </v>
      </c>
      <c r="I1383" s="61"/>
    </row>
    <row r="1384" spans="1:9" ht="30" customHeight="1" thickBot="1" x14ac:dyDescent="0.4">
      <c r="A1384" s="69" t="s">
        <v>1873</v>
      </c>
      <c r="B1384" s="73" t="s">
        <v>32</v>
      </c>
      <c r="C1384" s="85">
        <v>5000</v>
      </c>
      <c r="D1384" s="84">
        <v>5000</v>
      </c>
      <c r="E1384" s="48">
        <v>65</v>
      </c>
      <c r="F1384" s="123" t="str">
        <f t="shared" si="43"/>
        <v>DIJAMANTSKA</v>
      </c>
      <c r="G1384" s="102" t="s">
        <v>2166</v>
      </c>
      <c r="H1384" s="110" t="str">
        <f t="shared" si="44"/>
        <v xml:space="preserve"> </v>
      </c>
      <c r="I1384" s="61"/>
    </row>
    <row r="1385" spans="1:9" ht="30" customHeight="1" thickBot="1" x14ac:dyDescent="0.4">
      <c r="A1385" s="69" t="s">
        <v>1318</v>
      </c>
      <c r="B1385" s="73" t="s">
        <v>1874</v>
      </c>
      <c r="C1385" s="85">
        <v>6520</v>
      </c>
      <c r="D1385" s="2">
        <v>2520</v>
      </c>
      <c r="E1385" s="48">
        <v>20</v>
      </c>
      <c r="F1385" s="123" t="str">
        <f t="shared" si="43"/>
        <v>PLATINASTA</v>
      </c>
      <c r="G1385" s="102" t="s">
        <v>2166</v>
      </c>
      <c r="H1385" s="110" t="str">
        <f t="shared" si="44"/>
        <v xml:space="preserve"> </v>
      </c>
      <c r="I1385" s="61"/>
    </row>
    <row r="1386" spans="1:9" ht="45.75" customHeight="1" thickBot="1" x14ac:dyDescent="0.4">
      <c r="A1386" s="69" t="s">
        <v>1165</v>
      </c>
      <c r="B1386" s="73" t="s">
        <v>330</v>
      </c>
      <c r="C1386" s="85">
        <v>12000</v>
      </c>
      <c r="D1386" s="4">
        <v>5000</v>
      </c>
      <c r="E1386" s="48">
        <v>40</v>
      </c>
      <c r="F1386" s="123" t="str">
        <f t="shared" si="43"/>
        <v>PLATINASTA</v>
      </c>
      <c r="G1386" s="102">
        <v>40</v>
      </c>
      <c r="H1386" s="110" t="str">
        <f t="shared" si="44"/>
        <v>PLATINASTA PLUS</v>
      </c>
      <c r="I1386" s="61"/>
    </row>
    <row r="1387" spans="1:9" ht="30" customHeight="1" thickBot="1" x14ac:dyDescent="0.4">
      <c r="A1387" s="69" t="s">
        <v>1875</v>
      </c>
      <c r="B1387" s="73" t="s">
        <v>68</v>
      </c>
      <c r="C1387" s="85">
        <v>12000</v>
      </c>
      <c r="D1387" s="84">
        <v>12000</v>
      </c>
      <c r="E1387" s="48">
        <v>100</v>
      </c>
      <c r="F1387" s="123" t="str">
        <f t="shared" si="43"/>
        <v>PLATINASTA</v>
      </c>
      <c r="G1387" s="102" t="s">
        <v>2166</v>
      </c>
      <c r="H1387" s="110" t="str">
        <f t="shared" si="44"/>
        <v xml:space="preserve"> </v>
      </c>
      <c r="I1387" s="61"/>
    </row>
    <row r="1388" spans="1:9" ht="30" customHeight="1" thickBot="1" x14ac:dyDescent="0.4">
      <c r="A1388" s="69" t="s">
        <v>1876</v>
      </c>
      <c r="B1388" s="73" t="s">
        <v>9</v>
      </c>
      <c r="C1388" s="85">
        <v>2000</v>
      </c>
      <c r="D1388" s="84">
        <v>2000</v>
      </c>
      <c r="E1388" s="48">
        <v>50</v>
      </c>
      <c r="F1388" s="123" t="str">
        <f t="shared" si="43"/>
        <v>DIJAMANTSKA</v>
      </c>
      <c r="G1388" s="102" t="s">
        <v>2166</v>
      </c>
      <c r="H1388" s="110" t="str">
        <f t="shared" si="44"/>
        <v xml:space="preserve"> </v>
      </c>
      <c r="I1388" s="61"/>
    </row>
    <row r="1389" spans="1:9" ht="30" customHeight="1" thickBot="1" x14ac:dyDescent="0.4">
      <c r="A1389" s="69" t="s">
        <v>1877</v>
      </c>
      <c r="B1389" s="73" t="s">
        <v>1878</v>
      </c>
      <c r="C1389" s="85">
        <v>5400</v>
      </c>
      <c r="D1389" s="84">
        <v>5400</v>
      </c>
      <c r="E1389" s="48" t="s">
        <v>1558</v>
      </c>
      <c r="F1389" s="123" t="str">
        <f t="shared" si="43"/>
        <v xml:space="preserve"> </v>
      </c>
      <c r="G1389" s="102" t="s">
        <v>2166</v>
      </c>
      <c r="H1389" s="110" t="str">
        <f t="shared" si="44"/>
        <v xml:space="preserve"> </v>
      </c>
      <c r="I1389" s="61"/>
    </row>
    <row r="1390" spans="1:9" ht="49.9" customHeight="1" thickBot="1" x14ac:dyDescent="0.4">
      <c r="A1390" s="69" t="s">
        <v>1879</v>
      </c>
      <c r="B1390" s="73" t="s">
        <v>1430</v>
      </c>
      <c r="C1390" s="85">
        <v>20000</v>
      </c>
      <c r="D1390" s="84">
        <v>20000</v>
      </c>
      <c r="E1390" s="48" t="s">
        <v>1558</v>
      </c>
      <c r="F1390" s="123" t="str">
        <f t="shared" si="43"/>
        <v xml:space="preserve"> </v>
      </c>
      <c r="G1390" s="102" t="s">
        <v>2166</v>
      </c>
      <c r="H1390" s="110" t="str">
        <f t="shared" si="44"/>
        <v xml:space="preserve"> </v>
      </c>
      <c r="I1390" s="61"/>
    </row>
    <row r="1391" spans="1:9" ht="30" customHeight="1" thickBot="1" x14ac:dyDescent="0.4">
      <c r="A1391" s="69" t="s">
        <v>1880</v>
      </c>
      <c r="B1391" s="73" t="s">
        <v>2</v>
      </c>
      <c r="C1391" s="70">
        <v>12000</v>
      </c>
      <c r="D1391" s="107">
        <v>12000</v>
      </c>
      <c r="E1391" s="48">
        <v>20</v>
      </c>
      <c r="F1391" s="123" t="str">
        <f t="shared" si="43"/>
        <v>PLATINASTA</v>
      </c>
      <c r="G1391" s="102" t="s">
        <v>2166</v>
      </c>
      <c r="H1391" s="110" t="str">
        <f t="shared" si="44"/>
        <v xml:space="preserve"> </v>
      </c>
      <c r="I1391" s="61"/>
    </row>
    <row r="1392" spans="1:9" ht="30" customHeight="1" thickBot="1" x14ac:dyDescent="0.4">
      <c r="A1392" s="69" t="s">
        <v>1881</v>
      </c>
      <c r="B1392" s="73" t="s">
        <v>360</v>
      </c>
      <c r="C1392" s="70">
        <v>4000</v>
      </c>
      <c r="D1392" s="107">
        <v>4000</v>
      </c>
      <c r="E1392" s="48">
        <v>20</v>
      </c>
      <c r="F1392" s="123" t="str">
        <f t="shared" si="43"/>
        <v>PLATINASTA</v>
      </c>
      <c r="G1392" s="102" t="s">
        <v>2166</v>
      </c>
      <c r="H1392" s="110" t="str">
        <f t="shared" si="44"/>
        <v xml:space="preserve"> </v>
      </c>
      <c r="I1392" s="61"/>
    </row>
    <row r="1393" spans="1:9" ht="30" customHeight="1" thickBot="1" x14ac:dyDescent="0.4">
      <c r="A1393" s="69" t="s">
        <v>1126</v>
      </c>
      <c r="B1393" s="73" t="s">
        <v>31</v>
      </c>
      <c r="C1393" s="70">
        <v>7000</v>
      </c>
      <c r="D1393" s="4">
        <v>6000</v>
      </c>
      <c r="E1393" s="91">
        <v>49</v>
      </c>
      <c r="F1393" s="123" t="str">
        <f t="shared" si="43"/>
        <v>PLATINASTA</v>
      </c>
      <c r="G1393" s="101">
        <v>49</v>
      </c>
      <c r="H1393" s="110" t="str">
        <f t="shared" si="44"/>
        <v>PLATINASTA</v>
      </c>
      <c r="I1393" s="61"/>
    </row>
    <row r="1394" spans="1:9" ht="30" customHeight="1" thickBot="1" x14ac:dyDescent="0.4">
      <c r="A1394" s="69" t="s">
        <v>617</v>
      </c>
      <c r="B1394" s="73" t="s">
        <v>892</v>
      </c>
      <c r="C1394" s="70">
        <v>45000</v>
      </c>
      <c r="D1394" s="84">
        <v>30000</v>
      </c>
      <c r="E1394" s="48" t="s">
        <v>1558</v>
      </c>
      <c r="F1394" s="123" t="str">
        <f t="shared" si="43"/>
        <v xml:space="preserve"> </v>
      </c>
      <c r="G1394" s="102" t="s">
        <v>2166</v>
      </c>
      <c r="H1394" s="110" t="str">
        <f t="shared" si="44"/>
        <v xml:space="preserve"> </v>
      </c>
      <c r="I1394" s="61"/>
    </row>
    <row r="1395" spans="1:9" ht="30" customHeight="1" thickBot="1" x14ac:dyDescent="0.4">
      <c r="A1395" s="69" t="s">
        <v>1883</v>
      </c>
      <c r="B1395" s="73" t="s">
        <v>239</v>
      </c>
      <c r="C1395" s="70">
        <v>5000</v>
      </c>
      <c r="D1395" s="107">
        <v>5000</v>
      </c>
      <c r="E1395" s="48">
        <v>218</v>
      </c>
      <c r="F1395" s="123" t="str">
        <f t="shared" si="43"/>
        <v>DIJAMANTSKA</v>
      </c>
      <c r="G1395" s="102" t="s">
        <v>2166</v>
      </c>
      <c r="H1395" s="110" t="str">
        <f t="shared" si="44"/>
        <v xml:space="preserve"> </v>
      </c>
      <c r="I1395" s="61"/>
    </row>
    <row r="1396" spans="1:9" ht="30" customHeight="1" thickBot="1" x14ac:dyDescent="0.4">
      <c r="A1396" s="69" t="s">
        <v>1884</v>
      </c>
      <c r="B1396" s="73" t="s">
        <v>44</v>
      </c>
      <c r="C1396" s="70">
        <v>20000</v>
      </c>
      <c r="D1396" s="107">
        <v>20000</v>
      </c>
      <c r="E1396" s="48">
        <v>200</v>
      </c>
      <c r="F1396" s="123" t="str">
        <f t="shared" ref="F1396:F1459" si="45">IFERROR(IF(D1396/E1396&gt;=120,"PLATINASTA","DIJAMANTSKA")," ")</f>
        <v>DIJAMANTSKA</v>
      </c>
      <c r="G1396" s="102" t="s">
        <v>2166</v>
      </c>
      <c r="H1396" s="110" t="str">
        <f t="shared" ref="H1396:H1459" si="46">IFERROR(IF(OR((D1396-6000)/E1396&gt;=120,(C1396-6000)/G1396&gt;=120),"PLATINASTA PLUS",IF(AND((C1396/G1396&gt;=120),C1396&lt;(G1396*120+6000)),"PLATINASTA","DIJAMANTSKA"))," ")</f>
        <v xml:space="preserve"> </v>
      </c>
      <c r="I1396" s="61"/>
    </row>
    <row r="1397" spans="1:9" ht="30" customHeight="1" thickBot="1" x14ac:dyDescent="0.4">
      <c r="A1397" s="69" t="s">
        <v>1885</v>
      </c>
      <c r="B1397" s="73" t="s">
        <v>311</v>
      </c>
      <c r="C1397" s="70">
        <v>17160</v>
      </c>
      <c r="D1397" s="107">
        <v>15000</v>
      </c>
      <c r="E1397" s="91">
        <v>129</v>
      </c>
      <c r="F1397" s="123" t="str">
        <f t="shared" si="45"/>
        <v>DIJAMANTSKA</v>
      </c>
      <c r="G1397" s="101">
        <v>143</v>
      </c>
      <c r="H1397" s="110" t="str">
        <f t="shared" si="46"/>
        <v>PLATINASTA</v>
      </c>
      <c r="I1397" s="61"/>
    </row>
    <row r="1398" spans="1:9" ht="30" customHeight="1" thickBot="1" x14ac:dyDescent="0.4">
      <c r="A1398" s="69" t="s">
        <v>1886</v>
      </c>
      <c r="B1398" s="73" t="s">
        <v>39</v>
      </c>
      <c r="C1398" s="70">
        <v>10000</v>
      </c>
      <c r="D1398" s="107">
        <v>10000</v>
      </c>
      <c r="E1398" s="48">
        <v>75</v>
      </c>
      <c r="F1398" s="123" t="str">
        <f t="shared" si="45"/>
        <v>PLATINASTA</v>
      </c>
      <c r="G1398" s="102" t="s">
        <v>2166</v>
      </c>
      <c r="H1398" s="110" t="str">
        <f t="shared" si="46"/>
        <v xml:space="preserve"> </v>
      </c>
      <c r="I1398" s="61"/>
    </row>
    <row r="1399" spans="1:9" ht="30" customHeight="1" thickBot="1" x14ac:dyDescent="0.4">
      <c r="A1399" s="69" t="s">
        <v>1887</v>
      </c>
      <c r="B1399" s="73" t="s">
        <v>8</v>
      </c>
      <c r="C1399" s="70">
        <v>3000</v>
      </c>
      <c r="D1399" s="107">
        <v>3000</v>
      </c>
      <c r="E1399" s="48">
        <v>60</v>
      </c>
      <c r="F1399" s="123" t="str">
        <f t="shared" si="45"/>
        <v>DIJAMANTSKA</v>
      </c>
      <c r="G1399" s="102" t="s">
        <v>2166</v>
      </c>
      <c r="H1399" s="110" t="str">
        <f t="shared" si="46"/>
        <v xml:space="preserve"> </v>
      </c>
      <c r="I1399" s="61"/>
    </row>
    <row r="1400" spans="1:9" ht="30" customHeight="1" thickBot="1" x14ac:dyDescent="0.4">
      <c r="A1400" s="69" t="s">
        <v>144</v>
      </c>
      <c r="B1400" s="73" t="s">
        <v>661</v>
      </c>
      <c r="C1400" s="70">
        <v>30000</v>
      </c>
      <c r="D1400" s="107">
        <v>10000</v>
      </c>
      <c r="E1400" s="48" t="s">
        <v>1558</v>
      </c>
      <c r="F1400" s="123" t="str">
        <f t="shared" si="45"/>
        <v xml:space="preserve"> </v>
      </c>
      <c r="G1400" s="102" t="s">
        <v>2166</v>
      </c>
      <c r="H1400" s="110" t="str">
        <f t="shared" si="46"/>
        <v xml:space="preserve"> </v>
      </c>
      <c r="I1400" s="61"/>
    </row>
    <row r="1401" spans="1:9" ht="30" customHeight="1" thickBot="1" x14ac:dyDescent="0.4">
      <c r="A1401" s="69" t="s">
        <v>1888</v>
      </c>
      <c r="B1401" s="72" t="s">
        <v>21</v>
      </c>
      <c r="C1401" s="70">
        <v>1000</v>
      </c>
      <c r="D1401" s="107">
        <v>1000</v>
      </c>
      <c r="E1401" s="48">
        <v>60</v>
      </c>
      <c r="F1401" s="123" t="str">
        <f t="shared" si="45"/>
        <v>DIJAMANTSKA</v>
      </c>
      <c r="G1401" s="102" t="s">
        <v>2166</v>
      </c>
      <c r="H1401" s="110" t="str">
        <f t="shared" si="46"/>
        <v xml:space="preserve"> </v>
      </c>
      <c r="I1401" s="61"/>
    </row>
    <row r="1402" spans="1:9" ht="30" customHeight="1" thickBot="1" x14ac:dyDescent="0.4">
      <c r="A1402" s="69" t="s">
        <v>1889</v>
      </c>
      <c r="B1402" s="73" t="s">
        <v>31</v>
      </c>
      <c r="C1402" s="70">
        <v>13068</v>
      </c>
      <c r="D1402" s="107">
        <v>13068</v>
      </c>
      <c r="E1402" s="48">
        <v>180</v>
      </c>
      <c r="F1402" s="123" t="str">
        <f t="shared" si="45"/>
        <v>DIJAMANTSKA</v>
      </c>
      <c r="G1402" s="102" t="s">
        <v>2166</v>
      </c>
      <c r="H1402" s="110" t="str">
        <f t="shared" si="46"/>
        <v xml:space="preserve"> </v>
      </c>
      <c r="I1402" s="61"/>
    </row>
    <row r="1403" spans="1:9" ht="30" customHeight="1" thickBot="1" x14ac:dyDescent="0.4">
      <c r="A1403" s="69" t="s">
        <v>1891</v>
      </c>
      <c r="B1403" s="73" t="s">
        <v>95</v>
      </c>
      <c r="C1403" s="70">
        <v>3000</v>
      </c>
      <c r="D1403" s="107">
        <v>3000</v>
      </c>
      <c r="E1403" s="48">
        <v>32</v>
      </c>
      <c r="F1403" s="123" t="str">
        <f t="shared" si="45"/>
        <v>DIJAMANTSKA</v>
      </c>
      <c r="G1403" s="102" t="s">
        <v>2166</v>
      </c>
      <c r="H1403" s="110" t="str">
        <f t="shared" si="46"/>
        <v xml:space="preserve"> </v>
      </c>
      <c r="I1403" s="61"/>
    </row>
    <row r="1404" spans="1:9" ht="30" customHeight="1" thickBot="1" x14ac:dyDescent="0.4">
      <c r="A1404" s="69" t="s">
        <v>1892</v>
      </c>
      <c r="B1404" s="73" t="s">
        <v>311</v>
      </c>
      <c r="C1404" s="70">
        <v>6000</v>
      </c>
      <c r="D1404" s="107">
        <v>6000</v>
      </c>
      <c r="E1404" s="48">
        <v>60</v>
      </c>
      <c r="F1404" s="123" t="str">
        <f t="shared" si="45"/>
        <v>DIJAMANTSKA</v>
      </c>
      <c r="G1404" s="102" t="s">
        <v>2166</v>
      </c>
      <c r="H1404" s="110" t="str">
        <f t="shared" si="46"/>
        <v xml:space="preserve"> </v>
      </c>
      <c r="I1404" s="61"/>
    </row>
    <row r="1405" spans="1:9" ht="30" customHeight="1" thickBot="1" x14ac:dyDescent="0.4">
      <c r="A1405" s="69" t="s">
        <v>1893</v>
      </c>
      <c r="B1405" s="73" t="s">
        <v>1894</v>
      </c>
      <c r="C1405" s="70">
        <v>2250</v>
      </c>
      <c r="D1405" s="107">
        <v>2250</v>
      </c>
      <c r="E1405" s="48" t="s">
        <v>1559</v>
      </c>
      <c r="F1405" s="123" t="str">
        <f t="shared" si="45"/>
        <v xml:space="preserve"> </v>
      </c>
      <c r="G1405" s="102" t="s">
        <v>2166</v>
      </c>
      <c r="H1405" s="110" t="str">
        <f t="shared" si="46"/>
        <v xml:space="preserve"> </v>
      </c>
      <c r="I1405" s="61"/>
    </row>
    <row r="1406" spans="1:9" ht="30" customHeight="1" thickBot="1" x14ac:dyDescent="0.4">
      <c r="A1406" s="69" t="s">
        <v>165</v>
      </c>
      <c r="B1406" s="73" t="s">
        <v>1895</v>
      </c>
      <c r="C1406" s="70">
        <v>10000</v>
      </c>
      <c r="D1406" s="107">
        <v>10000</v>
      </c>
      <c r="E1406" s="48" t="s">
        <v>1558</v>
      </c>
      <c r="F1406" s="123" t="str">
        <f t="shared" si="45"/>
        <v xml:space="preserve"> </v>
      </c>
      <c r="G1406" s="102" t="s">
        <v>2166</v>
      </c>
      <c r="H1406" s="110" t="str">
        <f t="shared" si="46"/>
        <v xml:space="preserve"> </v>
      </c>
      <c r="I1406" s="61"/>
    </row>
    <row r="1407" spans="1:9" ht="30" customHeight="1" thickBot="1" x14ac:dyDescent="0.4">
      <c r="A1407" s="69" t="s">
        <v>2121</v>
      </c>
      <c r="B1407" s="73" t="s">
        <v>1877</v>
      </c>
      <c r="C1407" s="70">
        <v>5400</v>
      </c>
      <c r="D1407" s="107">
        <v>4800</v>
      </c>
      <c r="E1407" s="91">
        <v>40</v>
      </c>
      <c r="F1407" s="123" t="str">
        <f t="shared" si="45"/>
        <v>PLATINASTA</v>
      </c>
      <c r="G1407" s="101">
        <v>40</v>
      </c>
      <c r="H1407" s="110" t="str">
        <f t="shared" si="46"/>
        <v>PLATINASTA</v>
      </c>
      <c r="I1407" s="61"/>
    </row>
    <row r="1408" spans="1:9" ht="30" customHeight="1" thickBot="1" x14ac:dyDescent="0.4">
      <c r="A1408" s="69" t="s">
        <v>1897</v>
      </c>
      <c r="B1408" s="73" t="s">
        <v>8</v>
      </c>
      <c r="C1408" s="70">
        <v>6000</v>
      </c>
      <c r="D1408" s="107">
        <v>6000</v>
      </c>
      <c r="E1408" s="48">
        <v>100</v>
      </c>
      <c r="F1408" s="123" t="str">
        <f t="shared" si="45"/>
        <v>DIJAMANTSKA</v>
      </c>
      <c r="G1408" s="102" t="s">
        <v>2166</v>
      </c>
      <c r="H1408" s="110" t="str">
        <f t="shared" si="46"/>
        <v xml:space="preserve"> </v>
      </c>
      <c r="I1408" s="61"/>
    </row>
    <row r="1409" spans="1:9" ht="30" customHeight="1" thickBot="1" x14ac:dyDescent="0.4">
      <c r="A1409" s="69" t="s">
        <v>344</v>
      </c>
      <c r="B1409" s="73" t="s">
        <v>1898</v>
      </c>
      <c r="C1409" s="70">
        <v>22000</v>
      </c>
      <c r="D1409" s="107">
        <v>12000</v>
      </c>
      <c r="E1409" s="48" t="s">
        <v>1558</v>
      </c>
      <c r="F1409" s="123" t="str">
        <f t="shared" si="45"/>
        <v xml:space="preserve"> </v>
      </c>
      <c r="G1409" s="102" t="s">
        <v>2166</v>
      </c>
      <c r="H1409" s="110" t="str">
        <f t="shared" si="46"/>
        <v xml:space="preserve"> </v>
      </c>
      <c r="I1409" s="61"/>
    </row>
    <row r="1410" spans="1:9" ht="30" customHeight="1" thickBot="1" x14ac:dyDescent="0.4">
      <c r="A1410" s="69" t="s">
        <v>812</v>
      </c>
      <c r="B1410" s="73" t="s">
        <v>403</v>
      </c>
      <c r="C1410" s="70">
        <v>5000</v>
      </c>
      <c r="D1410" s="107">
        <v>5000</v>
      </c>
      <c r="E1410" s="48" t="s">
        <v>1563</v>
      </c>
      <c r="F1410" s="123" t="str">
        <f t="shared" si="45"/>
        <v xml:space="preserve"> </v>
      </c>
      <c r="G1410" s="102" t="s">
        <v>2166</v>
      </c>
      <c r="H1410" s="110" t="str">
        <f t="shared" si="46"/>
        <v xml:space="preserve"> </v>
      </c>
      <c r="I1410" s="61"/>
    </row>
    <row r="1411" spans="1:9" ht="30" customHeight="1" thickBot="1" x14ac:dyDescent="0.4">
      <c r="A1411" s="69" t="s">
        <v>1899</v>
      </c>
      <c r="B1411" s="73" t="s">
        <v>403</v>
      </c>
      <c r="C1411" s="70">
        <v>5000</v>
      </c>
      <c r="D1411" s="107">
        <v>5000</v>
      </c>
      <c r="E1411" s="48">
        <v>380</v>
      </c>
      <c r="F1411" s="123" t="str">
        <f t="shared" si="45"/>
        <v>DIJAMANTSKA</v>
      </c>
      <c r="G1411" s="102" t="s">
        <v>2166</v>
      </c>
      <c r="H1411" s="110" t="str">
        <f t="shared" si="46"/>
        <v xml:space="preserve"> </v>
      </c>
      <c r="I1411" s="61"/>
    </row>
    <row r="1412" spans="1:9" ht="30" customHeight="1" thickBot="1" x14ac:dyDescent="0.4">
      <c r="A1412" s="69" t="s">
        <v>1900</v>
      </c>
      <c r="B1412" s="73" t="s">
        <v>5</v>
      </c>
      <c r="C1412" s="70">
        <v>1000</v>
      </c>
      <c r="D1412" s="107">
        <v>1000</v>
      </c>
      <c r="E1412" s="48" t="s">
        <v>1584</v>
      </c>
      <c r="F1412" s="123" t="str">
        <f t="shared" si="45"/>
        <v xml:space="preserve"> </v>
      </c>
      <c r="G1412" s="102" t="s">
        <v>2166</v>
      </c>
      <c r="H1412" s="110" t="str">
        <f t="shared" si="46"/>
        <v xml:space="preserve"> </v>
      </c>
      <c r="I1412" s="61"/>
    </row>
    <row r="1413" spans="1:9" ht="30" customHeight="1" thickBot="1" x14ac:dyDescent="0.4">
      <c r="A1413" s="69" t="s">
        <v>317</v>
      </c>
      <c r="B1413" s="73" t="s">
        <v>318</v>
      </c>
      <c r="C1413" s="70">
        <v>15000</v>
      </c>
      <c r="D1413" s="50">
        <v>6000</v>
      </c>
      <c r="E1413" s="48" t="s">
        <v>1563</v>
      </c>
      <c r="F1413" s="123" t="str">
        <f t="shared" si="45"/>
        <v xml:space="preserve"> </v>
      </c>
      <c r="G1413" s="102" t="s">
        <v>2166</v>
      </c>
      <c r="H1413" s="110" t="str">
        <f t="shared" si="46"/>
        <v xml:space="preserve"> </v>
      </c>
      <c r="I1413" s="61"/>
    </row>
    <row r="1414" spans="1:9" ht="30" customHeight="1" thickBot="1" x14ac:dyDescent="0.4">
      <c r="A1414" s="69" t="s">
        <v>1901</v>
      </c>
      <c r="B1414" s="73" t="s">
        <v>131</v>
      </c>
      <c r="C1414" s="70">
        <v>7200</v>
      </c>
      <c r="D1414" s="107">
        <v>7200</v>
      </c>
      <c r="E1414" s="48">
        <v>60</v>
      </c>
      <c r="F1414" s="123" t="str">
        <f t="shared" si="45"/>
        <v>PLATINASTA</v>
      </c>
      <c r="G1414" s="102" t="s">
        <v>2166</v>
      </c>
      <c r="H1414" s="110" t="str">
        <f t="shared" si="46"/>
        <v xml:space="preserve"> </v>
      </c>
      <c r="I1414" s="61"/>
    </row>
    <row r="1415" spans="1:9" ht="30" customHeight="1" thickBot="1" x14ac:dyDescent="0.4">
      <c r="A1415" s="69" t="s">
        <v>1902</v>
      </c>
      <c r="B1415" s="73" t="s">
        <v>1877</v>
      </c>
      <c r="C1415" s="70">
        <v>6000</v>
      </c>
      <c r="D1415" s="107">
        <v>6000</v>
      </c>
      <c r="E1415" s="48">
        <v>138</v>
      </c>
      <c r="F1415" s="123" t="str">
        <f t="shared" si="45"/>
        <v>DIJAMANTSKA</v>
      </c>
      <c r="G1415" s="102" t="s">
        <v>2166</v>
      </c>
      <c r="H1415" s="110" t="str">
        <f t="shared" si="46"/>
        <v xml:space="preserve"> </v>
      </c>
      <c r="I1415" s="61"/>
    </row>
    <row r="1416" spans="1:9" ht="30" customHeight="1" thickBot="1" x14ac:dyDescent="0.4">
      <c r="A1416" s="69" t="s">
        <v>1903</v>
      </c>
      <c r="B1416" s="73" t="s">
        <v>1877</v>
      </c>
      <c r="C1416" s="70">
        <v>6000</v>
      </c>
      <c r="D1416" s="107">
        <v>6000</v>
      </c>
      <c r="E1416" s="48">
        <v>88</v>
      </c>
      <c r="F1416" s="123" t="str">
        <f t="shared" si="45"/>
        <v>DIJAMANTSKA</v>
      </c>
      <c r="G1416" s="102" t="s">
        <v>2166</v>
      </c>
      <c r="H1416" s="110" t="str">
        <f t="shared" si="46"/>
        <v xml:space="preserve"> </v>
      </c>
      <c r="I1416" s="61"/>
    </row>
    <row r="1417" spans="1:9" ht="30" customHeight="1" thickBot="1" x14ac:dyDescent="0.4">
      <c r="A1417" s="69" t="s">
        <v>1904</v>
      </c>
      <c r="B1417" s="73" t="s">
        <v>179</v>
      </c>
      <c r="C1417" s="70">
        <v>4920</v>
      </c>
      <c r="D1417" s="107">
        <v>2000</v>
      </c>
      <c r="E1417" s="91">
        <v>42</v>
      </c>
      <c r="F1417" s="123" t="str">
        <f t="shared" si="45"/>
        <v>DIJAMANTSKA</v>
      </c>
      <c r="G1417" s="101">
        <v>41</v>
      </c>
      <c r="H1417" s="110" t="str">
        <f t="shared" si="46"/>
        <v>PLATINASTA</v>
      </c>
      <c r="I1417" s="61"/>
    </row>
    <row r="1418" spans="1:9" ht="30" customHeight="1" thickBot="1" x14ac:dyDescent="0.4">
      <c r="A1418" s="69" t="s">
        <v>1905</v>
      </c>
      <c r="B1418" s="73" t="s">
        <v>266</v>
      </c>
      <c r="C1418" s="70">
        <v>7100</v>
      </c>
      <c r="D1418" s="107">
        <v>7100</v>
      </c>
      <c r="E1418" s="48">
        <v>40</v>
      </c>
      <c r="F1418" s="123" t="str">
        <f t="shared" si="45"/>
        <v>PLATINASTA</v>
      </c>
      <c r="G1418" s="102" t="s">
        <v>2166</v>
      </c>
      <c r="H1418" s="110" t="str">
        <f t="shared" si="46"/>
        <v xml:space="preserve"> </v>
      </c>
      <c r="I1418" s="61"/>
    </row>
    <row r="1419" spans="1:9" ht="47.25" customHeight="1" thickBot="1" x14ac:dyDescent="0.4">
      <c r="A1419" s="69" t="s">
        <v>1367</v>
      </c>
      <c r="B1419" s="73" t="s">
        <v>1368</v>
      </c>
      <c r="C1419" s="70">
        <v>11120</v>
      </c>
      <c r="D1419" s="107">
        <v>1000</v>
      </c>
      <c r="E1419" s="91">
        <v>24</v>
      </c>
      <c r="F1419" s="123" t="str">
        <f t="shared" si="45"/>
        <v>DIJAMANTSKA</v>
      </c>
      <c r="G1419" s="101">
        <v>26</v>
      </c>
      <c r="H1419" s="110" t="str">
        <f t="shared" si="46"/>
        <v>PLATINASTA PLUS</v>
      </c>
      <c r="I1419" s="61"/>
    </row>
    <row r="1420" spans="1:9" ht="30" customHeight="1" thickBot="1" x14ac:dyDescent="0.4">
      <c r="A1420" s="69" t="s">
        <v>1906</v>
      </c>
      <c r="B1420" s="73" t="s">
        <v>203</v>
      </c>
      <c r="C1420" s="70">
        <v>5000</v>
      </c>
      <c r="D1420" s="107">
        <v>5000</v>
      </c>
      <c r="E1420" s="48">
        <v>66</v>
      </c>
      <c r="F1420" s="123" t="str">
        <f t="shared" si="45"/>
        <v>DIJAMANTSKA</v>
      </c>
      <c r="G1420" s="102" t="s">
        <v>2166</v>
      </c>
      <c r="H1420" s="110" t="str">
        <f t="shared" si="46"/>
        <v xml:space="preserve"> </v>
      </c>
      <c r="I1420" s="61"/>
    </row>
    <row r="1421" spans="1:9" ht="30" customHeight="1" thickBot="1" x14ac:dyDescent="0.4">
      <c r="A1421" s="69" t="s">
        <v>1469</v>
      </c>
      <c r="B1421" s="73" t="s">
        <v>75</v>
      </c>
      <c r="C1421" s="70">
        <v>10000</v>
      </c>
      <c r="D1421" s="107">
        <v>5000</v>
      </c>
      <c r="E1421" s="48">
        <v>33</v>
      </c>
      <c r="F1421" s="123" t="str">
        <f t="shared" si="45"/>
        <v>PLATINASTA</v>
      </c>
      <c r="G1421" s="102" t="s">
        <v>2166</v>
      </c>
      <c r="H1421" s="110" t="str">
        <f t="shared" si="46"/>
        <v xml:space="preserve"> </v>
      </c>
      <c r="I1421" s="61"/>
    </row>
    <row r="1422" spans="1:9" ht="30" customHeight="1" thickBot="1" x14ac:dyDescent="0.4">
      <c r="A1422" s="69" t="s">
        <v>1327</v>
      </c>
      <c r="B1422" s="73" t="s">
        <v>8</v>
      </c>
      <c r="C1422" s="70">
        <v>6000</v>
      </c>
      <c r="D1422" s="2">
        <v>1000</v>
      </c>
      <c r="E1422" s="48">
        <v>53</v>
      </c>
      <c r="F1422" s="123" t="str">
        <f t="shared" si="45"/>
        <v>DIJAMANTSKA</v>
      </c>
      <c r="G1422" s="102" t="s">
        <v>2166</v>
      </c>
      <c r="H1422" s="110" t="str">
        <f t="shared" si="46"/>
        <v xml:space="preserve"> </v>
      </c>
      <c r="I1422" s="61"/>
    </row>
    <row r="1423" spans="1:9" ht="30" customHeight="1" thickBot="1" x14ac:dyDescent="0.4">
      <c r="A1423" s="69" t="s">
        <v>1909</v>
      </c>
      <c r="B1423" s="73" t="s">
        <v>26</v>
      </c>
      <c r="C1423" s="70">
        <v>6000</v>
      </c>
      <c r="D1423" s="107">
        <v>6000</v>
      </c>
      <c r="E1423" s="48" t="s">
        <v>1563</v>
      </c>
      <c r="F1423" s="123" t="str">
        <f t="shared" si="45"/>
        <v xml:space="preserve"> </v>
      </c>
      <c r="G1423" s="102" t="s">
        <v>2166</v>
      </c>
      <c r="H1423" s="110" t="str">
        <f t="shared" si="46"/>
        <v xml:space="preserve"> </v>
      </c>
      <c r="I1423" s="61"/>
    </row>
    <row r="1424" spans="1:9" ht="30" customHeight="1" thickBot="1" x14ac:dyDescent="0.4">
      <c r="A1424" s="69" t="s">
        <v>1910</v>
      </c>
      <c r="B1424" s="73" t="s">
        <v>510</v>
      </c>
      <c r="C1424" s="70">
        <v>3000</v>
      </c>
      <c r="D1424" s="107">
        <v>3000</v>
      </c>
      <c r="E1424" s="48">
        <v>30</v>
      </c>
      <c r="F1424" s="123" t="str">
        <f t="shared" si="45"/>
        <v>DIJAMANTSKA</v>
      </c>
      <c r="G1424" s="102" t="s">
        <v>2166</v>
      </c>
      <c r="H1424" s="110" t="str">
        <f t="shared" si="46"/>
        <v xml:space="preserve"> </v>
      </c>
      <c r="I1424" s="61"/>
    </row>
    <row r="1425" spans="1:9" ht="44.5" customHeight="1" thickBot="1" x14ac:dyDescent="0.4">
      <c r="A1425" s="69" t="s">
        <v>1277</v>
      </c>
      <c r="B1425" s="73" t="s">
        <v>330</v>
      </c>
      <c r="C1425" s="70">
        <v>21600</v>
      </c>
      <c r="D1425" s="12">
        <v>6120</v>
      </c>
      <c r="E1425" s="48">
        <v>22</v>
      </c>
      <c r="F1425" s="123" t="str">
        <f t="shared" si="45"/>
        <v>PLATINASTA</v>
      </c>
      <c r="G1425" s="102" t="s">
        <v>2166</v>
      </c>
      <c r="H1425" s="110" t="str">
        <f t="shared" si="46"/>
        <v xml:space="preserve"> </v>
      </c>
      <c r="I1425" s="61"/>
    </row>
    <row r="1426" spans="1:9" ht="30.65" customHeight="1" thickBot="1" x14ac:dyDescent="0.4">
      <c r="A1426" s="69" t="s">
        <v>1607</v>
      </c>
      <c r="B1426" s="73" t="s">
        <v>52</v>
      </c>
      <c r="C1426" s="70">
        <v>7000</v>
      </c>
      <c r="D1426" s="107">
        <v>7000</v>
      </c>
      <c r="E1426" s="91">
        <v>44</v>
      </c>
      <c r="F1426" s="123" t="str">
        <f t="shared" si="45"/>
        <v>PLATINASTA</v>
      </c>
      <c r="G1426" s="101">
        <v>40</v>
      </c>
      <c r="H1426" s="110" t="str">
        <f t="shared" si="46"/>
        <v>PLATINASTA</v>
      </c>
      <c r="I1426" s="61"/>
    </row>
    <row r="1427" spans="1:9" ht="30" customHeight="1" thickBot="1" x14ac:dyDescent="0.4">
      <c r="A1427" s="69" t="s">
        <v>1788</v>
      </c>
      <c r="B1427" s="73" t="s">
        <v>541</v>
      </c>
      <c r="C1427" s="70">
        <v>20000</v>
      </c>
      <c r="D1427" s="107">
        <v>10000</v>
      </c>
      <c r="E1427" s="48" t="s">
        <v>1563</v>
      </c>
      <c r="F1427" s="123" t="str">
        <f t="shared" si="45"/>
        <v xml:space="preserve"> </v>
      </c>
      <c r="G1427" s="102" t="s">
        <v>2166</v>
      </c>
      <c r="H1427" s="110" t="str">
        <f t="shared" si="46"/>
        <v xml:space="preserve"> </v>
      </c>
      <c r="I1427" s="61"/>
    </row>
    <row r="1428" spans="1:9" ht="30" customHeight="1" thickBot="1" x14ac:dyDescent="0.4">
      <c r="A1428" s="69" t="s">
        <v>1911</v>
      </c>
      <c r="B1428" s="73" t="s">
        <v>1912</v>
      </c>
      <c r="C1428" s="70">
        <v>4500</v>
      </c>
      <c r="D1428" s="107">
        <v>4500</v>
      </c>
      <c r="E1428" s="48" t="s">
        <v>1584</v>
      </c>
      <c r="F1428" s="123" t="str">
        <f t="shared" si="45"/>
        <v xml:space="preserve"> </v>
      </c>
      <c r="G1428" s="102" t="s">
        <v>2166</v>
      </c>
      <c r="H1428" s="110" t="str">
        <f t="shared" si="46"/>
        <v xml:space="preserve"> </v>
      </c>
      <c r="I1428" s="61"/>
    </row>
    <row r="1429" spans="1:9" ht="30" customHeight="1" thickBot="1" x14ac:dyDescent="0.4">
      <c r="A1429" s="69" t="s">
        <v>475</v>
      </c>
      <c r="B1429" s="73" t="s">
        <v>7</v>
      </c>
      <c r="C1429" s="70">
        <v>18000</v>
      </c>
      <c r="D1429" s="50">
        <v>6000</v>
      </c>
      <c r="E1429" s="48">
        <v>120</v>
      </c>
      <c r="F1429" s="123" t="str">
        <f t="shared" si="45"/>
        <v>DIJAMANTSKA</v>
      </c>
      <c r="G1429" s="102" t="s">
        <v>2166</v>
      </c>
      <c r="H1429" s="110" t="str">
        <f t="shared" si="46"/>
        <v xml:space="preserve"> </v>
      </c>
      <c r="I1429" s="61"/>
    </row>
    <row r="1430" spans="1:9" ht="30" customHeight="1" thickBot="1" x14ac:dyDescent="0.4">
      <c r="A1430" s="69" t="s">
        <v>1913</v>
      </c>
      <c r="B1430" s="73" t="s">
        <v>49</v>
      </c>
      <c r="C1430" s="70">
        <v>6000</v>
      </c>
      <c r="D1430" s="107">
        <v>6000</v>
      </c>
      <c r="E1430" s="48">
        <v>20</v>
      </c>
      <c r="F1430" s="123" t="str">
        <f t="shared" si="45"/>
        <v>PLATINASTA</v>
      </c>
      <c r="G1430" s="102" t="s">
        <v>2166</v>
      </c>
      <c r="H1430" s="110" t="str">
        <f t="shared" si="46"/>
        <v xml:space="preserve"> </v>
      </c>
      <c r="I1430" s="61"/>
    </row>
    <row r="1431" spans="1:9" ht="30" customHeight="1" thickBot="1" x14ac:dyDescent="0.4">
      <c r="A1431" s="69" t="s">
        <v>1914</v>
      </c>
      <c r="B1431" s="73" t="s">
        <v>12</v>
      </c>
      <c r="C1431" s="70">
        <v>8400</v>
      </c>
      <c r="D1431" s="107">
        <v>8400</v>
      </c>
      <c r="E1431" s="48">
        <v>70</v>
      </c>
      <c r="F1431" s="123" t="str">
        <f t="shared" si="45"/>
        <v>PLATINASTA</v>
      </c>
      <c r="G1431" s="102" t="s">
        <v>2166</v>
      </c>
      <c r="H1431" s="110" t="str">
        <f t="shared" si="46"/>
        <v xml:space="preserve"> </v>
      </c>
      <c r="I1431" s="61"/>
    </row>
    <row r="1432" spans="1:9" ht="30" customHeight="1" thickBot="1" x14ac:dyDescent="0.4">
      <c r="A1432" s="69" t="s">
        <v>1915</v>
      </c>
      <c r="B1432" s="73" t="s">
        <v>31</v>
      </c>
      <c r="C1432" s="70">
        <v>12000</v>
      </c>
      <c r="D1432" s="107">
        <v>12000</v>
      </c>
      <c r="E1432" s="48">
        <v>163</v>
      </c>
      <c r="F1432" s="123" t="str">
        <f t="shared" si="45"/>
        <v>DIJAMANTSKA</v>
      </c>
      <c r="G1432" s="102" t="s">
        <v>2166</v>
      </c>
      <c r="H1432" s="110" t="str">
        <f t="shared" si="46"/>
        <v xml:space="preserve"> </v>
      </c>
      <c r="I1432" s="61"/>
    </row>
    <row r="1433" spans="1:9" ht="30" customHeight="1" thickBot="1" x14ac:dyDescent="0.4">
      <c r="A1433" s="69" t="s">
        <v>1916</v>
      </c>
      <c r="B1433" s="73" t="s">
        <v>7</v>
      </c>
      <c r="C1433" s="70">
        <v>1200</v>
      </c>
      <c r="D1433" s="107">
        <v>1200</v>
      </c>
      <c r="E1433" s="48">
        <v>20</v>
      </c>
      <c r="F1433" s="123" t="str">
        <f t="shared" si="45"/>
        <v>DIJAMANTSKA</v>
      </c>
      <c r="G1433" s="102" t="s">
        <v>2166</v>
      </c>
      <c r="H1433" s="110" t="str">
        <f t="shared" si="46"/>
        <v xml:space="preserve"> </v>
      </c>
      <c r="I1433" s="61"/>
    </row>
    <row r="1434" spans="1:9" ht="128.25" customHeight="1" thickBot="1" x14ac:dyDescent="0.4">
      <c r="A1434" s="69" t="s">
        <v>633</v>
      </c>
      <c r="B1434" s="73" t="s">
        <v>75</v>
      </c>
      <c r="C1434" s="70">
        <v>12000</v>
      </c>
      <c r="D1434" s="15">
        <v>2000</v>
      </c>
      <c r="E1434" s="91">
        <v>72</v>
      </c>
      <c r="F1434" s="123" t="str">
        <f t="shared" si="45"/>
        <v>DIJAMANTSKA</v>
      </c>
      <c r="G1434" s="101">
        <v>89</v>
      </c>
      <c r="H1434" s="110" t="str">
        <f t="shared" si="46"/>
        <v>PLATINASTA</v>
      </c>
      <c r="I1434" s="61"/>
    </row>
    <row r="1435" spans="1:9" ht="30" customHeight="1" thickBot="1" x14ac:dyDescent="0.4">
      <c r="A1435" s="69" t="s">
        <v>1918</v>
      </c>
      <c r="B1435" s="73" t="s">
        <v>72</v>
      </c>
      <c r="C1435" s="70">
        <v>5000</v>
      </c>
      <c r="D1435" s="107">
        <v>5000</v>
      </c>
      <c r="E1435" s="91">
        <v>38</v>
      </c>
      <c r="F1435" s="123" t="str">
        <f t="shared" si="45"/>
        <v>PLATINASTA</v>
      </c>
      <c r="G1435" s="91">
        <v>38</v>
      </c>
      <c r="H1435" s="110" t="str">
        <f t="shared" si="46"/>
        <v>PLATINASTA</v>
      </c>
      <c r="I1435" s="61"/>
    </row>
    <row r="1436" spans="1:9" ht="30" customHeight="1" thickBot="1" x14ac:dyDescent="0.4">
      <c r="A1436" s="69" t="s">
        <v>1919</v>
      </c>
      <c r="B1436" s="73" t="s">
        <v>70</v>
      </c>
      <c r="C1436" s="70">
        <v>3000</v>
      </c>
      <c r="D1436" s="107">
        <v>3000</v>
      </c>
      <c r="E1436" s="48">
        <v>20</v>
      </c>
      <c r="F1436" s="123" t="str">
        <f t="shared" si="45"/>
        <v>PLATINASTA</v>
      </c>
      <c r="G1436" s="102" t="s">
        <v>2166</v>
      </c>
      <c r="H1436" s="110" t="str">
        <f t="shared" si="46"/>
        <v xml:space="preserve"> </v>
      </c>
      <c r="I1436" s="61"/>
    </row>
    <row r="1437" spans="1:9" ht="46.5" customHeight="1" thickBot="1" x14ac:dyDescent="0.4">
      <c r="A1437" s="69" t="s">
        <v>1920</v>
      </c>
      <c r="B1437" s="73" t="s">
        <v>86</v>
      </c>
      <c r="C1437" s="70">
        <v>7100</v>
      </c>
      <c r="D1437" s="107">
        <v>2500</v>
      </c>
      <c r="E1437" s="91">
        <v>35</v>
      </c>
      <c r="F1437" s="123" t="str">
        <f t="shared" si="45"/>
        <v>DIJAMANTSKA</v>
      </c>
      <c r="G1437" s="101">
        <v>40</v>
      </c>
      <c r="H1437" s="110" t="str">
        <f t="shared" si="46"/>
        <v>PLATINASTA</v>
      </c>
      <c r="I1437" s="61"/>
    </row>
    <row r="1438" spans="1:9" ht="30" customHeight="1" thickBot="1" x14ac:dyDescent="0.4">
      <c r="A1438" s="69" t="s">
        <v>1921</v>
      </c>
      <c r="B1438" s="73" t="s">
        <v>1922</v>
      </c>
      <c r="C1438" s="70">
        <v>1000</v>
      </c>
      <c r="D1438" s="107">
        <v>1000</v>
      </c>
      <c r="E1438" s="48" t="s">
        <v>1584</v>
      </c>
      <c r="F1438" s="123" t="str">
        <f t="shared" si="45"/>
        <v xml:space="preserve"> </v>
      </c>
      <c r="G1438" s="102" t="s">
        <v>2166</v>
      </c>
      <c r="H1438" s="110" t="str">
        <f t="shared" si="46"/>
        <v xml:space="preserve"> </v>
      </c>
      <c r="I1438" s="61"/>
    </row>
    <row r="1439" spans="1:9" ht="30" customHeight="1" thickBot="1" x14ac:dyDescent="0.4">
      <c r="A1439" s="69" t="s">
        <v>1482</v>
      </c>
      <c r="B1439" s="73" t="s">
        <v>138</v>
      </c>
      <c r="C1439" s="70">
        <v>5100</v>
      </c>
      <c r="D1439" s="107">
        <v>3600</v>
      </c>
      <c r="E1439" s="48">
        <v>32</v>
      </c>
      <c r="F1439" s="123" t="str">
        <f t="shared" si="45"/>
        <v>DIJAMANTSKA</v>
      </c>
      <c r="G1439" s="102" t="s">
        <v>2166</v>
      </c>
      <c r="H1439" s="110" t="str">
        <f t="shared" si="46"/>
        <v xml:space="preserve"> </v>
      </c>
      <c r="I1439" s="61"/>
    </row>
    <row r="1440" spans="1:9" ht="61.15" customHeight="1" thickBot="1" x14ac:dyDescent="0.4">
      <c r="A1440" s="167" t="s">
        <v>198</v>
      </c>
      <c r="B1440" s="168" t="s">
        <v>199</v>
      </c>
      <c r="C1440" s="169">
        <v>35475</v>
      </c>
      <c r="D1440" s="14">
        <f>2000</f>
        <v>2000</v>
      </c>
      <c r="E1440" s="91">
        <v>20</v>
      </c>
      <c r="F1440" s="123" t="str">
        <f t="shared" si="45"/>
        <v>DIJAMANTSKA</v>
      </c>
      <c r="G1440" s="101">
        <v>60</v>
      </c>
      <c r="H1440" s="110" t="str">
        <f t="shared" si="46"/>
        <v>PLATINASTA PLUS</v>
      </c>
      <c r="I1440" s="61"/>
    </row>
    <row r="1441" spans="1:9" ht="30" customHeight="1" thickBot="1" x14ac:dyDescent="0.4">
      <c r="A1441" s="69" t="s">
        <v>1923</v>
      </c>
      <c r="B1441" s="73" t="s">
        <v>1097</v>
      </c>
      <c r="C1441" s="70">
        <v>13000</v>
      </c>
      <c r="D1441" s="107">
        <v>3000</v>
      </c>
      <c r="E1441" s="91">
        <v>10</v>
      </c>
      <c r="F1441" s="123" t="str">
        <f t="shared" si="45"/>
        <v>PLATINASTA</v>
      </c>
      <c r="G1441" s="101">
        <v>10</v>
      </c>
      <c r="H1441" s="110" t="str">
        <f t="shared" si="46"/>
        <v>PLATINASTA PLUS</v>
      </c>
      <c r="I1441" s="61"/>
    </row>
    <row r="1442" spans="1:9" ht="51.65" customHeight="1" thickBot="1" x14ac:dyDescent="0.4">
      <c r="A1442" s="69" t="s">
        <v>1796</v>
      </c>
      <c r="B1442" s="73" t="s">
        <v>1229</v>
      </c>
      <c r="C1442" s="70">
        <v>3000</v>
      </c>
      <c r="D1442" s="84">
        <v>1000</v>
      </c>
      <c r="E1442" s="48">
        <v>40</v>
      </c>
      <c r="F1442" s="123" t="str">
        <f t="shared" si="45"/>
        <v>DIJAMANTSKA</v>
      </c>
      <c r="G1442" s="102" t="s">
        <v>2166</v>
      </c>
      <c r="H1442" s="110" t="str">
        <f t="shared" si="46"/>
        <v xml:space="preserve"> </v>
      </c>
      <c r="I1442" s="61"/>
    </row>
    <row r="1443" spans="1:9" ht="30" customHeight="1" thickBot="1" x14ac:dyDescent="0.4">
      <c r="A1443" s="69" t="s">
        <v>1522</v>
      </c>
      <c r="B1443" s="71" t="s">
        <v>262</v>
      </c>
      <c r="C1443" s="70">
        <v>7000</v>
      </c>
      <c r="D1443" s="107">
        <v>4000</v>
      </c>
      <c r="E1443" s="91">
        <v>39</v>
      </c>
      <c r="F1443" s="123" t="str">
        <f t="shared" si="45"/>
        <v>DIJAMANTSKA</v>
      </c>
      <c r="G1443" s="101">
        <v>39</v>
      </c>
      <c r="H1443" s="110" t="str">
        <f t="shared" si="46"/>
        <v>PLATINASTA</v>
      </c>
      <c r="I1443" s="61"/>
    </row>
    <row r="1444" spans="1:9" ht="30" customHeight="1" thickBot="1" x14ac:dyDescent="0.4">
      <c r="A1444" s="69" t="s">
        <v>104</v>
      </c>
      <c r="B1444" s="71" t="s">
        <v>105</v>
      </c>
      <c r="C1444" s="70">
        <v>10200</v>
      </c>
      <c r="D1444" s="107">
        <f>4200</f>
        <v>4200</v>
      </c>
      <c r="E1444" s="91">
        <v>35</v>
      </c>
      <c r="F1444" s="123" t="str">
        <f t="shared" si="45"/>
        <v>PLATINASTA</v>
      </c>
      <c r="G1444" s="101">
        <v>35</v>
      </c>
      <c r="H1444" s="110" t="str">
        <f t="shared" si="46"/>
        <v>PLATINASTA PLUS</v>
      </c>
      <c r="I1444" s="61"/>
    </row>
    <row r="1445" spans="1:9" ht="30" customHeight="1" thickBot="1" x14ac:dyDescent="0.4">
      <c r="A1445" s="69" t="s">
        <v>1925</v>
      </c>
      <c r="B1445" s="71" t="s">
        <v>31</v>
      </c>
      <c r="C1445" s="70">
        <v>3000</v>
      </c>
      <c r="D1445" s="107">
        <v>3000</v>
      </c>
      <c r="E1445" s="90">
        <v>33</v>
      </c>
      <c r="F1445" s="123" t="str">
        <f t="shared" si="45"/>
        <v>DIJAMANTSKA</v>
      </c>
      <c r="G1445" s="102" t="s">
        <v>2166</v>
      </c>
      <c r="H1445" s="110" t="str">
        <f t="shared" si="46"/>
        <v xml:space="preserve"> </v>
      </c>
      <c r="I1445" s="61"/>
    </row>
    <row r="1446" spans="1:9" s="9" customFormat="1" ht="30" customHeight="1" thickBot="1" x14ac:dyDescent="0.4">
      <c r="A1446" s="69" t="s">
        <v>166</v>
      </c>
      <c r="B1446" s="71" t="s">
        <v>43</v>
      </c>
      <c r="C1446" s="70">
        <v>15100</v>
      </c>
      <c r="D1446" s="107">
        <v>5000</v>
      </c>
      <c r="E1446" s="10" t="s">
        <v>1584</v>
      </c>
      <c r="F1446" s="123" t="str">
        <f t="shared" si="45"/>
        <v xml:space="preserve"> </v>
      </c>
      <c r="G1446" s="102" t="s">
        <v>2166</v>
      </c>
      <c r="H1446" s="110" t="str">
        <f t="shared" si="46"/>
        <v xml:space="preserve"> </v>
      </c>
      <c r="I1446" s="89"/>
    </row>
    <row r="1447" spans="1:9" s="9" customFormat="1" ht="30" customHeight="1" thickBot="1" x14ac:dyDescent="0.4">
      <c r="A1447" s="69" t="s">
        <v>1926</v>
      </c>
      <c r="B1447" s="71" t="s">
        <v>1587</v>
      </c>
      <c r="C1447" s="70">
        <v>6000</v>
      </c>
      <c r="D1447" s="107">
        <v>6000</v>
      </c>
      <c r="E1447" s="10">
        <v>80</v>
      </c>
      <c r="F1447" s="123" t="str">
        <f t="shared" si="45"/>
        <v>DIJAMANTSKA</v>
      </c>
      <c r="G1447" s="102" t="s">
        <v>2166</v>
      </c>
      <c r="H1447" s="110" t="str">
        <f t="shared" si="46"/>
        <v xml:space="preserve"> </v>
      </c>
      <c r="I1447" s="89"/>
    </row>
    <row r="1448" spans="1:9" s="9" customFormat="1" ht="30" customHeight="1" thickBot="1" x14ac:dyDescent="0.4">
      <c r="A1448" s="69" t="s">
        <v>1927</v>
      </c>
      <c r="B1448" s="71" t="s">
        <v>144</v>
      </c>
      <c r="C1448" s="70">
        <v>20000</v>
      </c>
      <c r="D1448" s="107">
        <f>10000</f>
        <v>10000</v>
      </c>
      <c r="E1448" s="91">
        <v>114</v>
      </c>
      <c r="F1448" s="123" t="str">
        <f t="shared" si="45"/>
        <v>DIJAMANTSKA</v>
      </c>
      <c r="G1448" s="101">
        <v>68</v>
      </c>
      <c r="H1448" s="110" t="str">
        <f t="shared" si="46"/>
        <v>PLATINASTA PLUS</v>
      </c>
      <c r="I1448" s="89"/>
    </row>
    <row r="1449" spans="1:9" s="9" customFormat="1" ht="63" customHeight="1" thickBot="1" x14ac:dyDescent="0.4">
      <c r="A1449" s="69" t="s">
        <v>1064</v>
      </c>
      <c r="B1449" s="73" t="s">
        <v>27</v>
      </c>
      <c r="C1449" s="70">
        <v>13440</v>
      </c>
      <c r="D1449" s="14">
        <f>1440</f>
        <v>1440</v>
      </c>
      <c r="E1449" s="91">
        <v>12</v>
      </c>
      <c r="F1449" s="123" t="str">
        <f t="shared" si="45"/>
        <v>PLATINASTA</v>
      </c>
      <c r="G1449" s="101">
        <v>12</v>
      </c>
      <c r="H1449" s="110" t="str">
        <f t="shared" si="46"/>
        <v>PLATINASTA PLUS</v>
      </c>
      <c r="I1449" s="89"/>
    </row>
    <row r="1450" spans="1:9" s="9" customFormat="1" ht="30" customHeight="1" thickBot="1" x14ac:dyDescent="0.4">
      <c r="A1450" s="69" t="s">
        <v>483</v>
      </c>
      <c r="B1450" s="73" t="s">
        <v>41</v>
      </c>
      <c r="C1450" s="70">
        <v>22600</v>
      </c>
      <c r="D1450" s="107">
        <f>12100</f>
        <v>12100</v>
      </c>
      <c r="E1450" s="48">
        <v>500</v>
      </c>
      <c r="F1450" s="123" t="str">
        <f t="shared" si="45"/>
        <v>DIJAMANTSKA</v>
      </c>
      <c r="G1450" s="102" t="s">
        <v>2166</v>
      </c>
      <c r="H1450" s="110" t="str">
        <f t="shared" si="46"/>
        <v xml:space="preserve"> </v>
      </c>
      <c r="I1450" s="89"/>
    </row>
    <row r="1451" spans="1:9" s="9" customFormat="1" ht="30" customHeight="1" thickBot="1" x14ac:dyDescent="0.4">
      <c r="A1451" s="69" t="s">
        <v>1928</v>
      </c>
      <c r="B1451" s="73" t="s">
        <v>285</v>
      </c>
      <c r="C1451" s="70">
        <v>1000</v>
      </c>
      <c r="D1451" s="107">
        <v>1000</v>
      </c>
      <c r="E1451" s="10">
        <v>30</v>
      </c>
      <c r="F1451" s="123" t="str">
        <f t="shared" si="45"/>
        <v>DIJAMANTSKA</v>
      </c>
      <c r="G1451" s="102" t="s">
        <v>2166</v>
      </c>
      <c r="H1451" s="110" t="str">
        <f t="shared" si="46"/>
        <v xml:space="preserve"> </v>
      </c>
      <c r="I1451" s="89"/>
    </row>
    <row r="1452" spans="1:9" s="9" customFormat="1" ht="30" customHeight="1" thickBot="1" x14ac:dyDescent="0.4">
      <c r="A1452" s="69" t="s">
        <v>1929</v>
      </c>
      <c r="B1452" s="73" t="s">
        <v>360</v>
      </c>
      <c r="C1452" s="70">
        <v>13200</v>
      </c>
      <c r="D1452" s="107">
        <v>6000</v>
      </c>
      <c r="E1452" s="91">
        <v>65</v>
      </c>
      <c r="F1452" s="123" t="str">
        <f t="shared" si="45"/>
        <v>DIJAMANTSKA</v>
      </c>
      <c r="G1452" s="101">
        <v>60</v>
      </c>
      <c r="H1452" s="110" t="str">
        <f t="shared" si="46"/>
        <v>PLATINASTA PLUS</v>
      </c>
      <c r="I1452" s="89"/>
    </row>
    <row r="1453" spans="1:9" s="9" customFormat="1" ht="30" customHeight="1" thickBot="1" x14ac:dyDescent="0.4">
      <c r="A1453" s="69" t="s">
        <v>1930</v>
      </c>
      <c r="B1453" s="73" t="s">
        <v>43</v>
      </c>
      <c r="C1453" s="70">
        <v>6000</v>
      </c>
      <c r="D1453" s="107">
        <v>6000</v>
      </c>
      <c r="E1453" s="10" t="s">
        <v>1584</v>
      </c>
      <c r="F1453" s="123" t="str">
        <f t="shared" si="45"/>
        <v xml:space="preserve"> </v>
      </c>
      <c r="G1453" s="102" t="s">
        <v>2166</v>
      </c>
      <c r="H1453" s="110" t="str">
        <f t="shared" si="46"/>
        <v xml:space="preserve"> </v>
      </c>
      <c r="I1453" s="89"/>
    </row>
    <row r="1454" spans="1:9" s="9" customFormat="1" ht="30" customHeight="1" thickBot="1" x14ac:dyDescent="0.4">
      <c r="A1454" s="69" t="s">
        <v>146</v>
      </c>
      <c r="B1454" s="73" t="s">
        <v>72</v>
      </c>
      <c r="C1454" s="70">
        <v>21600</v>
      </c>
      <c r="D1454" s="14">
        <v>15600</v>
      </c>
      <c r="E1454" s="48">
        <v>130</v>
      </c>
      <c r="F1454" s="123" t="str">
        <f t="shared" si="45"/>
        <v>PLATINASTA</v>
      </c>
      <c r="G1454" s="102" t="s">
        <v>2166</v>
      </c>
      <c r="H1454" s="110" t="str">
        <f t="shared" si="46"/>
        <v xml:space="preserve"> </v>
      </c>
      <c r="I1454" s="89"/>
    </row>
    <row r="1455" spans="1:9" s="9" customFormat="1" ht="30" customHeight="1" thickBot="1" x14ac:dyDescent="0.4">
      <c r="A1455" s="69" t="s">
        <v>1932</v>
      </c>
      <c r="B1455" s="73" t="s">
        <v>1122</v>
      </c>
      <c r="C1455" s="70">
        <v>12000</v>
      </c>
      <c r="D1455" s="107">
        <v>12000</v>
      </c>
      <c r="E1455" s="91">
        <v>100</v>
      </c>
      <c r="F1455" s="123" t="str">
        <f t="shared" si="45"/>
        <v>PLATINASTA</v>
      </c>
      <c r="G1455" s="101">
        <v>100</v>
      </c>
      <c r="H1455" s="110" t="str">
        <f t="shared" si="46"/>
        <v>PLATINASTA</v>
      </c>
      <c r="I1455" s="89"/>
    </row>
    <row r="1456" spans="1:9" s="9" customFormat="1" ht="30" customHeight="1" thickBot="1" x14ac:dyDescent="0.4">
      <c r="A1456" s="69" t="s">
        <v>1933</v>
      </c>
      <c r="B1456" s="73" t="s">
        <v>1122</v>
      </c>
      <c r="C1456" s="70">
        <v>6000</v>
      </c>
      <c r="D1456" s="107">
        <v>6000</v>
      </c>
      <c r="E1456" s="10">
        <v>50</v>
      </c>
      <c r="F1456" s="123" t="str">
        <f t="shared" si="45"/>
        <v>PLATINASTA</v>
      </c>
      <c r="G1456" s="102" t="s">
        <v>2166</v>
      </c>
      <c r="H1456" s="110" t="str">
        <f t="shared" si="46"/>
        <v xml:space="preserve"> </v>
      </c>
      <c r="I1456" s="89"/>
    </row>
    <row r="1457" spans="1:9" s="9" customFormat="1" ht="30" customHeight="1" thickBot="1" x14ac:dyDescent="0.4">
      <c r="A1457" s="69" t="s">
        <v>1548</v>
      </c>
      <c r="B1457" s="73" t="s">
        <v>22</v>
      </c>
      <c r="C1457" s="70">
        <v>12800</v>
      </c>
      <c r="D1457" s="107">
        <v>6000</v>
      </c>
      <c r="E1457" s="91">
        <v>56</v>
      </c>
      <c r="F1457" s="123" t="str">
        <f t="shared" si="45"/>
        <v>DIJAMANTSKA</v>
      </c>
      <c r="G1457" s="101">
        <v>56</v>
      </c>
      <c r="H1457" s="110" t="str">
        <f t="shared" si="46"/>
        <v>PLATINASTA PLUS</v>
      </c>
      <c r="I1457" s="89"/>
    </row>
    <row r="1458" spans="1:9" s="9" customFormat="1" ht="46.5" customHeight="1" thickBot="1" x14ac:dyDescent="0.4">
      <c r="A1458" s="69" t="s">
        <v>840</v>
      </c>
      <c r="B1458" s="73" t="s">
        <v>358</v>
      </c>
      <c r="C1458" s="70">
        <v>30000</v>
      </c>
      <c r="D1458" s="50">
        <v>6000</v>
      </c>
      <c r="E1458" s="91">
        <v>120</v>
      </c>
      <c r="F1458" s="123" t="str">
        <f t="shared" si="45"/>
        <v>DIJAMANTSKA</v>
      </c>
      <c r="G1458" s="101">
        <v>170</v>
      </c>
      <c r="H1458" s="110" t="str">
        <f t="shared" si="46"/>
        <v>PLATINASTA PLUS</v>
      </c>
      <c r="I1458" s="89"/>
    </row>
    <row r="1459" spans="1:9" s="9" customFormat="1" ht="30" customHeight="1" thickBot="1" x14ac:dyDescent="0.4">
      <c r="A1459" s="69" t="s">
        <v>1293</v>
      </c>
      <c r="B1459" s="73" t="s">
        <v>8</v>
      </c>
      <c r="C1459" s="70">
        <v>9720</v>
      </c>
      <c r="D1459" s="107">
        <v>3720</v>
      </c>
      <c r="E1459" s="48">
        <v>31</v>
      </c>
      <c r="F1459" s="123" t="str">
        <f t="shared" si="45"/>
        <v>PLATINASTA</v>
      </c>
      <c r="G1459" s="102" t="s">
        <v>2166</v>
      </c>
      <c r="H1459" s="110" t="str">
        <f t="shared" si="46"/>
        <v xml:space="preserve"> </v>
      </c>
      <c r="I1459" s="89"/>
    </row>
    <row r="1460" spans="1:9" s="9" customFormat="1" ht="30" customHeight="1" thickBot="1" x14ac:dyDescent="0.4">
      <c r="A1460" s="69" t="s">
        <v>1934</v>
      </c>
      <c r="B1460" s="73" t="s">
        <v>358</v>
      </c>
      <c r="C1460" s="70">
        <v>10000</v>
      </c>
      <c r="D1460" s="107">
        <v>5000</v>
      </c>
      <c r="E1460" s="91">
        <v>80</v>
      </c>
      <c r="F1460" s="123" t="str">
        <f t="shared" ref="F1460:F1522" si="47">IFERROR(IF(D1460/E1460&gt;=120,"PLATINASTA","DIJAMANTSKA")," ")</f>
        <v>DIJAMANTSKA</v>
      </c>
      <c r="G1460" s="101">
        <v>76</v>
      </c>
      <c r="H1460" s="110" t="str">
        <f t="shared" ref="H1460:H1522" si="48">IFERROR(IF(OR((D1460-6000)/E1460&gt;=120,(C1460-6000)/G1460&gt;=120),"PLATINASTA PLUS",IF(AND((C1460/G1460&gt;=120),C1460&lt;(G1460*120+6000)),"PLATINASTA","DIJAMANTSKA"))," ")</f>
        <v>PLATINASTA</v>
      </c>
      <c r="I1460" s="89"/>
    </row>
    <row r="1461" spans="1:9" s="9" customFormat="1" ht="46.9" customHeight="1" thickBot="1" x14ac:dyDescent="0.4">
      <c r="A1461" s="69" t="s">
        <v>1060</v>
      </c>
      <c r="B1461" s="73" t="s">
        <v>21</v>
      </c>
      <c r="C1461" s="70">
        <v>17000</v>
      </c>
      <c r="D1461" s="4">
        <f>5000</f>
        <v>5000</v>
      </c>
      <c r="E1461" s="91">
        <v>85</v>
      </c>
      <c r="F1461" s="123" t="str">
        <f t="shared" si="47"/>
        <v>DIJAMANTSKA</v>
      </c>
      <c r="G1461" s="101">
        <v>85</v>
      </c>
      <c r="H1461" s="110" t="str">
        <f t="shared" si="48"/>
        <v>PLATINASTA PLUS</v>
      </c>
      <c r="I1461" s="89"/>
    </row>
    <row r="1462" spans="1:9" s="9" customFormat="1" ht="30" customHeight="1" thickBot="1" x14ac:dyDescent="0.4">
      <c r="A1462" s="69" t="s">
        <v>1311</v>
      </c>
      <c r="B1462" s="73" t="s">
        <v>8</v>
      </c>
      <c r="C1462" s="70">
        <v>16500</v>
      </c>
      <c r="D1462" s="14">
        <v>10500</v>
      </c>
      <c r="E1462" s="91">
        <v>86</v>
      </c>
      <c r="F1462" s="123" t="str">
        <f t="shared" si="47"/>
        <v>PLATINASTA</v>
      </c>
      <c r="G1462" s="101">
        <v>86</v>
      </c>
      <c r="H1462" s="110" t="str">
        <f t="shared" si="48"/>
        <v>PLATINASTA PLUS</v>
      </c>
      <c r="I1462" s="89"/>
    </row>
    <row r="1463" spans="1:9" s="9" customFormat="1" ht="30" customHeight="1" thickBot="1" x14ac:dyDescent="0.4">
      <c r="A1463" s="69" t="s">
        <v>1197</v>
      </c>
      <c r="B1463" s="73" t="s">
        <v>72</v>
      </c>
      <c r="C1463" s="70">
        <v>11000</v>
      </c>
      <c r="D1463" s="107">
        <v>5000</v>
      </c>
      <c r="E1463" s="91">
        <v>58</v>
      </c>
      <c r="F1463" s="123" t="str">
        <f t="shared" si="47"/>
        <v>DIJAMANTSKA</v>
      </c>
      <c r="G1463" s="101">
        <v>58</v>
      </c>
      <c r="H1463" s="110" t="str">
        <f t="shared" si="48"/>
        <v>PLATINASTA</v>
      </c>
      <c r="I1463" s="89"/>
    </row>
    <row r="1464" spans="1:9" s="9" customFormat="1" ht="30" customHeight="1" thickBot="1" x14ac:dyDescent="0.4">
      <c r="A1464" s="69" t="s">
        <v>620</v>
      </c>
      <c r="B1464" s="73" t="s">
        <v>358</v>
      </c>
      <c r="C1464" s="70">
        <v>26400</v>
      </c>
      <c r="D1464" s="50">
        <v>14400</v>
      </c>
      <c r="E1464" s="48">
        <v>150</v>
      </c>
      <c r="F1464" s="123" t="str">
        <f t="shared" si="47"/>
        <v>DIJAMANTSKA</v>
      </c>
      <c r="G1464" s="102">
        <v>150</v>
      </c>
      <c r="H1464" s="110" t="str">
        <f t="shared" si="48"/>
        <v>PLATINASTA PLUS</v>
      </c>
      <c r="I1464" s="89"/>
    </row>
    <row r="1465" spans="1:9" s="9" customFormat="1" ht="69" customHeight="1" thickBot="1" x14ac:dyDescent="0.4">
      <c r="A1465" s="69" t="s">
        <v>361</v>
      </c>
      <c r="B1465" s="67" t="s">
        <v>1598</v>
      </c>
      <c r="C1465" s="70">
        <v>50000</v>
      </c>
      <c r="D1465" s="4">
        <f>10000</f>
        <v>10000</v>
      </c>
      <c r="E1465" s="91">
        <v>200</v>
      </c>
      <c r="F1465" s="123" t="str">
        <f t="shared" si="47"/>
        <v>DIJAMANTSKA</v>
      </c>
      <c r="G1465" s="101">
        <v>250</v>
      </c>
      <c r="H1465" s="110" t="str">
        <f t="shared" si="48"/>
        <v>PLATINASTA PLUS</v>
      </c>
      <c r="I1465" s="89"/>
    </row>
    <row r="1466" spans="1:9" s="9" customFormat="1" ht="30" customHeight="1" thickBot="1" x14ac:dyDescent="0.4">
      <c r="A1466" s="69" t="s">
        <v>1936</v>
      </c>
      <c r="B1466" s="73" t="s">
        <v>280</v>
      </c>
      <c r="C1466" s="70">
        <v>6000</v>
      </c>
      <c r="D1466" s="107">
        <v>6000</v>
      </c>
      <c r="E1466" s="10">
        <v>45</v>
      </c>
      <c r="F1466" s="123" t="str">
        <f t="shared" si="47"/>
        <v>PLATINASTA</v>
      </c>
      <c r="G1466" s="102" t="s">
        <v>2166</v>
      </c>
      <c r="H1466" s="110" t="str">
        <f t="shared" si="48"/>
        <v xml:space="preserve"> </v>
      </c>
      <c r="I1466" s="89"/>
    </row>
    <row r="1467" spans="1:9" s="9" customFormat="1" ht="30" customHeight="1" thickBot="1" x14ac:dyDescent="0.4">
      <c r="A1467" s="69" t="s">
        <v>1937</v>
      </c>
      <c r="B1467" s="73" t="s">
        <v>44</v>
      </c>
      <c r="C1467" s="70">
        <v>6000</v>
      </c>
      <c r="D1467" s="107">
        <v>6000</v>
      </c>
      <c r="E1467" s="10">
        <v>50</v>
      </c>
      <c r="F1467" s="123" t="str">
        <f t="shared" si="47"/>
        <v>PLATINASTA</v>
      </c>
      <c r="G1467" s="102" t="s">
        <v>2166</v>
      </c>
      <c r="H1467" s="110" t="str">
        <f t="shared" si="48"/>
        <v xml:space="preserve"> </v>
      </c>
      <c r="I1467" s="89"/>
    </row>
    <row r="1468" spans="1:9" s="9" customFormat="1" ht="30" customHeight="1" thickBot="1" x14ac:dyDescent="0.4">
      <c r="A1468" s="69" t="s">
        <v>412</v>
      </c>
      <c r="B1468" s="73" t="s">
        <v>356</v>
      </c>
      <c r="C1468" s="70">
        <v>13320</v>
      </c>
      <c r="D1468" s="50">
        <v>7320</v>
      </c>
      <c r="E1468" s="91">
        <v>61</v>
      </c>
      <c r="F1468" s="123" t="str">
        <f t="shared" si="47"/>
        <v>PLATINASTA</v>
      </c>
      <c r="G1468" s="101">
        <v>61</v>
      </c>
      <c r="H1468" s="110" t="str">
        <f t="shared" si="48"/>
        <v>PLATINASTA PLUS</v>
      </c>
      <c r="I1468" s="89"/>
    </row>
    <row r="1469" spans="1:9" s="9" customFormat="1" ht="51.75" customHeight="1" thickBot="1" x14ac:dyDescent="0.4">
      <c r="A1469" s="69" t="s">
        <v>313</v>
      </c>
      <c r="B1469" s="73" t="s">
        <v>358</v>
      </c>
      <c r="C1469" s="70">
        <v>15500</v>
      </c>
      <c r="D1469" s="50">
        <v>7200</v>
      </c>
      <c r="E1469" s="48">
        <v>20</v>
      </c>
      <c r="F1469" s="123" t="str">
        <f t="shared" si="47"/>
        <v>PLATINASTA</v>
      </c>
      <c r="G1469" s="102">
        <v>20</v>
      </c>
      <c r="H1469" s="110" t="str">
        <f t="shared" si="48"/>
        <v>PLATINASTA PLUS</v>
      </c>
      <c r="I1469" s="89"/>
    </row>
    <row r="1470" spans="1:9" s="9" customFormat="1" ht="30" customHeight="1" thickBot="1" x14ac:dyDescent="0.4">
      <c r="A1470" s="69" t="s">
        <v>1938</v>
      </c>
      <c r="B1470" s="73" t="s">
        <v>546</v>
      </c>
      <c r="C1470" s="70">
        <v>10000</v>
      </c>
      <c r="D1470" s="107">
        <v>10000</v>
      </c>
      <c r="E1470" s="10" t="s">
        <v>1580</v>
      </c>
      <c r="F1470" s="123" t="str">
        <f t="shared" si="47"/>
        <v xml:space="preserve"> </v>
      </c>
      <c r="G1470" s="102" t="s">
        <v>2166</v>
      </c>
      <c r="H1470" s="110" t="str">
        <f t="shared" si="48"/>
        <v xml:space="preserve"> </v>
      </c>
      <c r="I1470" s="89"/>
    </row>
    <row r="1471" spans="1:9" s="9" customFormat="1" ht="30" customHeight="1" thickBot="1" x14ac:dyDescent="0.4">
      <c r="A1471" s="69" t="s">
        <v>1939</v>
      </c>
      <c r="B1471" s="73" t="s">
        <v>2</v>
      </c>
      <c r="C1471" s="70">
        <v>6000</v>
      </c>
      <c r="D1471" s="107">
        <v>6000</v>
      </c>
      <c r="E1471" s="10">
        <v>42</v>
      </c>
      <c r="F1471" s="123" t="str">
        <f t="shared" si="47"/>
        <v>PLATINASTA</v>
      </c>
      <c r="G1471" s="102" t="s">
        <v>2166</v>
      </c>
      <c r="H1471" s="110" t="str">
        <f t="shared" si="48"/>
        <v xml:space="preserve"> </v>
      </c>
      <c r="I1471" s="89"/>
    </row>
    <row r="1472" spans="1:9" s="9" customFormat="1" ht="30" customHeight="1" thickBot="1" x14ac:dyDescent="0.4">
      <c r="A1472" s="69" t="s">
        <v>1532</v>
      </c>
      <c r="B1472" s="73" t="s">
        <v>9</v>
      </c>
      <c r="C1472" s="70">
        <v>10200</v>
      </c>
      <c r="D1472" s="107">
        <f>4200</f>
        <v>4200</v>
      </c>
      <c r="E1472" s="48">
        <v>35</v>
      </c>
      <c r="F1472" s="123" t="str">
        <f t="shared" si="47"/>
        <v>PLATINASTA</v>
      </c>
      <c r="G1472" s="102" t="s">
        <v>2166</v>
      </c>
      <c r="H1472" s="110" t="str">
        <f t="shared" si="48"/>
        <v xml:space="preserve"> </v>
      </c>
      <c r="I1472" s="89"/>
    </row>
    <row r="1473" spans="1:9" s="9" customFormat="1" ht="45" customHeight="1" thickBot="1" x14ac:dyDescent="0.4">
      <c r="A1473" s="69" t="s">
        <v>1239</v>
      </c>
      <c r="B1473" s="73" t="s">
        <v>32</v>
      </c>
      <c r="C1473" s="70">
        <v>19000</v>
      </c>
      <c r="D1473" s="107">
        <f>12000</f>
        <v>12000</v>
      </c>
      <c r="E1473" s="91">
        <v>103</v>
      </c>
      <c r="F1473" s="123" t="str">
        <f t="shared" si="47"/>
        <v>DIJAMANTSKA</v>
      </c>
      <c r="G1473" s="101">
        <v>103</v>
      </c>
      <c r="H1473" s="110" t="str">
        <f t="shared" si="48"/>
        <v>PLATINASTA PLUS</v>
      </c>
      <c r="I1473" s="89"/>
    </row>
    <row r="1474" spans="1:9" s="9" customFormat="1" ht="30" customHeight="1" thickBot="1" x14ac:dyDescent="0.4">
      <c r="A1474" s="69" t="s">
        <v>1940</v>
      </c>
      <c r="B1474" s="73" t="s">
        <v>44</v>
      </c>
      <c r="C1474" s="70">
        <v>12000</v>
      </c>
      <c r="D1474" s="107">
        <v>12000</v>
      </c>
      <c r="E1474" s="91">
        <v>32</v>
      </c>
      <c r="F1474" s="123" t="str">
        <f t="shared" si="47"/>
        <v>PLATINASTA</v>
      </c>
      <c r="G1474" s="101">
        <v>32</v>
      </c>
      <c r="H1474" s="110" t="str">
        <f t="shared" si="48"/>
        <v>PLATINASTA PLUS</v>
      </c>
      <c r="I1474" s="89"/>
    </row>
    <row r="1475" spans="1:9" s="9" customFormat="1" ht="30" customHeight="1" thickBot="1" x14ac:dyDescent="0.4">
      <c r="A1475" s="69" t="s">
        <v>1472</v>
      </c>
      <c r="B1475" s="73" t="s">
        <v>403</v>
      </c>
      <c r="C1475" s="70">
        <v>11100</v>
      </c>
      <c r="D1475" s="107">
        <f>5100</f>
        <v>5100</v>
      </c>
      <c r="E1475" s="48">
        <v>48</v>
      </c>
      <c r="F1475" s="123" t="str">
        <f t="shared" si="47"/>
        <v>DIJAMANTSKA</v>
      </c>
      <c r="G1475" s="102" t="s">
        <v>2166</v>
      </c>
      <c r="H1475" s="110" t="str">
        <f t="shared" si="48"/>
        <v xml:space="preserve"> </v>
      </c>
      <c r="I1475" s="89"/>
    </row>
    <row r="1476" spans="1:9" s="9" customFormat="1" ht="30" customHeight="1" thickBot="1" x14ac:dyDescent="0.4">
      <c r="A1476" s="69" t="s">
        <v>1941</v>
      </c>
      <c r="B1476" s="73" t="s">
        <v>43</v>
      </c>
      <c r="C1476" s="70">
        <v>5800</v>
      </c>
      <c r="D1476" s="107">
        <v>5800</v>
      </c>
      <c r="E1476" s="10" t="s">
        <v>1584</v>
      </c>
      <c r="F1476" s="123" t="str">
        <f t="shared" si="47"/>
        <v xml:space="preserve"> </v>
      </c>
      <c r="G1476" s="102" t="s">
        <v>2166</v>
      </c>
      <c r="H1476" s="110" t="str">
        <f t="shared" si="48"/>
        <v xml:space="preserve"> </v>
      </c>
      <c r="I1476" s="89"/>
    </row>
    <row r="1477" spans="1:9" s="9" customFormat="1" ht="30" customHeight="1" thickBot="1" x14ac:dyDescent="0.4">
      <c r="A1477" s="69" t="s">
        <v>1757</v>
      </c>
      <c r="B1477" s="73" t="s">
        <v>99</v>
      </c>
      <c r="C1477" s="70">
        <v>2500</v>
      </c>
      <c r="D1477" s="107">
        <f>1500</f>
        <v>1500</v>
      </c>
      <c r="E1477" s="48" t="s">
        <v>1563</v>
      </c>
      <c r="F1477" s="123" t="str">
        <f t="shared" si="47"/>
        <v xml:space="preserve"> </v>
      </c>
      <c r="G1477" s="102" t="s">
        <v>2166</v>
      </c>
      <c r="H1477" s="110" t="str">
        <f t="shared" si="48"/>
        <v xml:space="preserve"> </v>
      </c>
      <c r="I1477" s="89"/>
    </row>
    <row r="1478" spans="1:9" s="9" customFormat="1" ht="79.5" customHeight="1" thickBot="1" x14ac:dyDescent="0.4">
      <c r="A1478" s="69" t="s">
        <v>25</v>
      </c>
      <c r="B1478" s="73" t="s">
        <v>6</v>
      </c>
      <c r="C1478" s="70">
        <v>35000</v>
      </c>
      <c r="D1478" s="14">
        <f>3000</f>
        <v>3000</v>
      </c>
      <c r="E1478" s="91">
        <v>166</v>
      </c>
      <c r="F1478" s="123" t="str">
        <f t="shared" si="47"/>
        <v>DIJAMANTSKA</v>
      </c>
      <c r="G1478" s="101">
        <v>218</v>
      </c>
      <c r="H1478" s="110" t="str">
        <f>IFERROR(IF(OR((D1478-6000)/E1478&gt;=120,(C1478-6000)/G1478&gt;=120),"PLATINASTA PLUS",IF(AND((C1478/G1478&gt;=120),C1478&lt;(G1478*120+6000)),"PLATINASTA","DIJAMANTSKA"))," ")</f>
        <v>PLATINASTA PLUS</v>
      </c>
      <c r="I1478" s="89"/>
    </row>
    <row r="1479" spans="1:9" s="9" customFormat="1" ht="30" customHeight="1" thickBot="1" x14ac:dyDescent="0.4">
      <c r="A1479" s="69" t="s">
        <v>1942</v>
      </c>
      <c r="B1479" s="73" t="s">
        <v>1190</v>
      </c>
      <c r="C1479" s="70">
        <v>2000</v>
      </c>
      <c r="D1479" s="107">
        <v>2000</v>
      </c>
      <c r="E1479" s="10" t="s">
        <v>1584</v>
      </c>
      <c r="F1479" s="123" t="str">
        <f t="shared" si="47"/>
        <v xml:space="preserve"> </v>
      </c>
      <c r="G1479" s="102" t="s">
        <v>2166</v>
      </c>
      <c r="H1479" s="110" t="str">
        <f t="shared" si="48"/>
        <v xml:space="preserve"> </v>
      </c>
      <c r="I1479" s="89"/>
    </row>
    <row r="1480" spans="1:9" s="9" customFormat="1" ht="47.25" customHeight="1" thickBot="1" x14ac:dyDescent="0.4">
      <c r="A1480" s="69" t="s">
        <v>1349</v>
      </c>
      <c r="B1480" s="73" t="s">
        <v>50</v>
      </c>
      <c r="C1480" s="70">
        <v>19560</v>
      </c>
      <c r="D1480" s="14">
        <v>7560</v>
      </c>
      <c r="E1480" s="91">
        <v>55</v>
      </c>
      <c r="F1480" s="123" t="str">
        <f t="shared" si="47"/>
        <v>PLATINASTA</v>
      </c>
      <c r="G1480" s="101">
        <v>55</v>
      </c>
      <c r="H1480" s="110" t="str">
        <f t="shared" si="48"/>
        <v>PLATINASTA PLUS</v>
      </c>
      <c r="I1480" s="89"/>
    </row>
    <row r="1481" spans="1:9" s="9" customFormat="1" ht="30" customHeight="1" thickBot="1" x14ac:dyDescent="0.4">
      <c r="A1481" s="69" t="s">
        <v>1943</v>
      </c>
      <c r="B1481" s="73" t="s">
        <v>49</v>
      </c>
      <c r="C1481" s="70">
        <v>5000</v>
      </c>
      <c r="D1481" s="107">
        <v>5000</v>
      </c>
      <c r="E1481" s="10">
        <v>10</v>
      </c>
      <c r="F1481" s="123" t="str">
        <f t="shared" si="47"/>
        <v>PLATINASTA</v>
      </c>
      <c r="G1481" s="102" t="s">
        <v>2166</v>
      </c>
      <c r="H1481" s="110" t="str">
        <f t="shared" si="48"/>
        <v xml:space="preserve"> </v>
      </c>
      <c r="I1481" s="89"/>
    </row>
    <row r="1482" spans="1:9" s="9" customFormat="1" ht="60" customHeight="1" thickBot="1" x14ac:dyDescent="0.4">
      <c r="A1482" s="69" t="s">
        <v>292</v>
      </c>
      <c r="B1482" s="73" t="s">
        <v>262</v>
      </c>
      <c r="C1482" s="70">
        <v>31000</v>
      </c>
      <c r="D1482" s="50">
        <f>5000</f>
        <v>5000</v>
      </c>
      <c r="E1482" s="91">
        <v>35</v>
      </c>
      <c r="F1482" s="123" t="str">
        <f t="shared" si="47"/>
        <v>PLATINASTA</v>
      </c>
      <c r="G1482" s="101">
        <v>35</v>
      </c>
      <c r="H1482" s="110" t="str">
        <f t="shared" si="48"/>
        <v>PLATINASTA PLUS</v>
      </c>
      <c r="I1482" s="89"/>
    </row>
    <row r="1483" spans="1:9" s="9" customFormat="1" ht="30" customHeight="1" thickBot="1" x14ac:dyDescent="0.4">
      <c r="A1483" s="69" t="s">
        <v>1944</v>
      </c>
      <c r="B1483" s="73" t="s">
        <v>1</v>
      </c>
      <c r="C1483" s="70">
        <v>6000</v>
      </c>
      <c r="D1483" s="107">
        <v>6000</v>
      </c>
      <c r="E1483" s="91">
        <v>46</v>
      </c>
      <c r="F1483" s="123" t="str">
        <f t="shared" si="47"/>
        <v>PLATINASTA</v>
      </c>
      <c r="G1483" s="101">
        <v>46</v>
      </c>
      <c r="H1483" s="110" t="str">
        <f t="shared" si="48"/>
        <v>PLATINASTA</v>
      </c>
      <c r="I1483" s="89"/>
    </row>
    <row r="1484" spans="1:9" s="9" customFormat="1" ht="30" customHeight="1" thickBot="1" x14ac:dyDescent="0.4">
      <c r="A1484" s="69" t="s">
        <v>1945</v>
      </c>
      <c r="B1484" s="73" t="s">
        <v>358</v>
      </c>
      <c r="C1484" s="70">
        <v>8800</v>
      </c>
      <c r="D1484" s="107">
        <v>6000</v>
      </c>
      <c r="E1484" s="10">
        <v>70</v>
      </c>
      <c r="F1484" s="123" t="str">
        <f t="shared" si="47"/>
        <v>DIJAMANTSKA</v>
      </c>
      <c r="G1484" s="102">
        <v>70</v>
      </c>
      <c r="H1484" s="110" t="str">
        <f t="shared" si="48"/>
        <v>PLATINASTA</v>
      </c>
      <c r="I1484" s="89"/>
    </row>
    <row r="1485" spans="1:9" s="9" customFormat="1" ht="30" customHeight="1" thickBot="1" x14ac:dyDescent="0.4">
      <c r="A1485" s="69" t="s">
        <v>1946</v>
      </c>
      <c r="B1485" s="73" t="s">
        <v>358</v>
      </c>
      <c r="C1485" s="70">
        <v>12000</v>
      </c>
      <c r="D1485" s="107">
        <v>6000</v>
      </c>
      <c r="E1485" s="91">
        <v>97</v>
      </c>
      <c r="F1485" s="123" t="str">
        <f t="shared" si="47"/>
        <v>DIJAMANTSKA</v>
      </c>
      <c r="G1485" s="101">
        <v>97</v>
      </c>
      <c r="H1485" s="110" t="str">
        <f t="shared" si="48"/>
        <v>PLATINASTA</v>
      </c>
      <c r="I1485" s="89"/>
    </row>
    <row r="1486" spans="1:9" s="9" customFormat="1" ht="30" customHeight="1" thickBot="1" x14ac:dyDescent="0.4">
      <c r="A1486" s="69" t="s">
        <v>1947</v>
      </c>
      <c r="B1486" s="73" t="s">
        <v>138</v>
      </c>
      <c r="C1486" s="85">
        <v>20000</v>
      </c>
      <c r="D1486" s="84">
        <v>20000</v>
      </c>
      <c r="E1486" s="10">
        <v>200</v>
      </c>
      <c r="F1486" s="123" t="str">
        <f t="shared" si="47"/>
        <v>DIJAMANTSKA</v>
      </c>
      <c r="G1486" s="102" t="s">
        <v>2166</v>
      </c>
      <c r="H1486" s="110" t="str">
        <f t="shared" si="48"/>
        <v xml:space="preserve"> </v>
      </c>
      <c r="I1486" s="89"/>
    </row>
    <row r="1487" spans="1:9" s="9" customFormat="1" ht="30" customHeight="1" thickBot="1" x14ac:dyDescent="0.4">
      <c r="A1487" s="69" t="s">
        <v>1537</v>
      </c>
      <c r="B1487" s="73" t="s">
        <v>199</v>
      </c>
      <c r="C1487" s="85">
        <v>26759.4</v>
      </c>
      <c r="D1487" s="84">
        <v>15000</v>
      </c>
      <c r="E1487" s="48" t="s">
        <v>1563</v>
      </c>
      <c r="F1487" s="123" t="str">
        <f t="shared" si="47"/>
        <v xml:space="preserve"> </v>
      </c>
      <c r="G1487" s="102" t="s">
        <v>2166</v>
      </c>
      <c r="H1487" s="110" t="str">
        <f t="shared" si="48"/>
        <v xml:space="preserve"> </v>
      </c>
      <c r="I1487" s="89"/>
    </row>
    <row r="1488" spans="1:9" s="9" customFormat="1" ht="30" customHeight="1" thickBot="1" x14ac:dyDescent="0.4">
      <c r="A1488" s="69" t="s">
        <v>1949</v>
      </c>
      <c r="B1488" s="73" t="s">
        <v>358</v>
      </c>
      <c r="C1488" s="85">
        <v>6000</v>
      </c>
      <c r="D1488" s="84">
        <v>6000</v>
      </c>
      <c r="E1488" s="91">
        <v>30</v>
      </c>
      <c r="F1488" s="123" t="str">
        <f t="shared" si="47"/>
        <v>PLATINASTA</v>
      </c>
      <c r="G1488" s="101">
        <v>30</v>
      </c>
      <c r="H1488" s="110" t="str">
        <f t="shared" si="48"/>
        <v>PLATINASTA</v>
      </c>
      <c r="I1488" s="89"/>
    </row>
    <row r="1489" spans="1:9" s="9" customFormat="1" ht="30" customHeight="1" thickBot="1" x14ac:dyDescent="0.4">
      <c r="A1489" s="69" t="s">
        <v>1950</v>
      </c>
      <c r="B1489" s="73" t="s">
        <v>358</v>
      </c>
      <c r="C1489" s="85">
        <v>6400</v>
      </c>
      <c r="D1489" s="84">
        <v>4000</v>
      </c>
      <c r="E1489" s="10">
        <v>15</v>
      </c>
      <c r="F1489" s="123" t="str">
        <f t="shared" si="47"/>
        <v>PLATINASTA</v>
      </c>
      <c r="G1489" s="102">
        <v>15</v>
      </c>
      <c r="H1489" s="110" t="str">
        <f t="shared" si="48"/>
        <v>PLATINASTA</v>
      </c>
      <c r="I1489" s="89"/>
    </row>
    <row r="1490" spans="1:9" s="9" customFormat="1" ht="30" customHeight="1" thickBot="1" x14ac:dyDescent="0.4">
      <c r="A1490" s="69" t="s">
        <v>1951</v>
      </c>
      <c r="B1490" s="73" t="s">
        <v>78</v>
      </c>
      <c r="C1490" s="85">
        <v>10000</v>
      </c>
      <c r="D1490" s="84">
        <v>10000</v>
      </c>
      <c r="E1490" s="91">
        <v>65</v>
      </c>
      <c r="F1490" s="123" t="str">
        <f t="shared" si="47"/>
        <v>PLATINASTA</v>
      </c>
      <c r="G1490" s="101">
        <v>65</v>
      </c>
      <c r="H1490" s="110" t="str">
        <f t="shared" si="48"/>
        <v>PLATINASTA</v>
      </c>
      <c r="I1490" s="89"/>
    </row>
    <row r="1491" spans="1:9" s="9" customFormat="1" ht="30" customHeight="1" thickBot="1" x14ac:dyDescent="0.4">
      <c r="A1491" s="69" t="s">
        <v>1137</v>
      </c>
      <c r="B1491" s="73" t="s">
        <v>78</v>
      </c>
      <c r="C1491" s="85">
        <v>10000</v>
      </c>
      <c r="D1491" s="84">
        <f>5000</f>
        <v>5000</v>
      </c>
      <c r="E1491" s="48">
        <v>35</v>
      </c>
      <c r="F1491" s="123" t="str">
        <f t="shared" si="47"/>
        <v>PLATINASTA</v>
      </c>
      <c r="G1491" s="102" t="s">
        <v>2166</v>
      </c>
      <c r="H1491" s="110" t="str">
        <f t="shared" si="48"/>
        <v xml:space="preserve"> </v>
      </c>
      <c r="I1491" s="89"/>
    </row>
    <row r="1492" spans="1:9" s="9" customFormat="1" ht="30" customHeight="1" thickBot="1" x14ac:dyDescent="0.4">
      <c r="A1492" s="69" t="s">
        <v>1952</v>
      </c>
      <c r="B1492" s="73" t="s">
        <v>64</v>
      </c>
      <c r="C1492" s="85">
        <v>6000</v>
      </c>
      <c r="D1492" s="84">
        <v>6000</v>
      </c>
      <c r="E1492" s="48" t="s">
        <v>1563</v>
      </c>
      <c r="F1492" s="123" t="str">
        <f t="shared" si="47"/>
        <v xml:space="preserve"> </v>
      </c>
      <c r="G1492" s="102" t="s">
        <v>2166</v>
      </c>
      <c r="H1492" s="110" t="str">
        <f t="shared" si="48"/>
        <v xml:space="preserve"> </v>
      </c>
      <c r="I1492" s="89"/>
    </row>
    <row r="1493" spans="1:9" s="9" customFormat="1" ht="30" customHeight="1" thickBot="1" x14ac:dyDescent="0.4">
      <c r="A1493" s="69" t="s">
        <v>1423</v>
      </c>
      <c r="B1493" s="73" t="s">
        <v>1254</v>
      </c>
      <c r="C1493" s="85">
        <v>11000</v>
      </c>
      <c r="D1493" s="84">
        <f>5000</f>
        <v>5000</v>
      </c>
      <c r="E1493" s="48">
        <v>126</v>
      </c>
      <c r="F1493" s="123" t="str">
        <f t="shared" si="47"/>
        <v>DIJAMANTSKA</v>
      </c>
      <c r="G1493" s="102" t="s">
        <v>2166</v>
      </c>
      <c r="H1493" s="110" t="str">
        <f t="shared" si="48"/>
        <v xml:space="preserve"> </v>
      </c>
      <c r="I1493" s="89"/>
    </row>
    <row r="1494" spans="1:9" s="9" customFormat="1" ht="30" customHeight="1" thickBot="1" x14ac:dyDescent="0.4">
      <c r="A1494" s="69" t="s">
        <v>1953</v>
      </c>
      <c r="B1494" s="73" t="s">
        <v>144</v>
      </c>
      <c r="C1494" s="70">
        <v>15600</v>
      </c>
      <c r="D1494" s="107">
        <v>5000</v>
      </c>
      <c r="E1494" s="91">
        <v>150</v>
      </c>
      <c r="F1494" s="123" t="str">
        <f t="shared" si="47"/>
        <v>DIJAMANTSKA</v>
      </c>
      <c r="G1494" s="101">
        <v>130</v>
      </c>
      <c r="H1494" s="110" t="str">
        <f t="shared" si="48"/>
        <v>PLATINASTA</v>
      </c>
      <c r="I1494" s="89"/>
    </row>
    <row r="1495" spans="1:9" s="9" customFormat="1" ht="45" customHeight="1" thickBot="1" x14ac:dyDescent="0.4">
      <c r="A1495" s="69" t="s">
        <v>523</v>
      </c>
      <c r="B1495" s="73" t="s">
        <v>21</v>
      </c>
      <c r="C1495" s="85">
        <v>12600</v>
      </c>
      <c r="D1495" s="84">
        <v>6000</v>
      </c>
      <c r="E1495" s="91">
        <v>50</v>
      </c>
      <c r="F1495" s="123" t="str">
        <f t="shared" si="47"/>
        <v>PLATINASTA</v>
      </c>
      <c r="G1495" s="101">
        <v>50</v>
      </c>
      <c r="H1495" s="110" t="str">
        <f t="shared" si="48"/>
        <v>PLATINASTA PLUS</v>
      </c>
      <c r="I1495" s="89"/>
    </row>
    <row r="1496" spans="1:9" s="9" customFormat="1" ht="30" customHeight="1" thickBot="1" x14ac:dyDescent="0.4">
      <c r="A1496" s="69" t="s">
        <v>1954</v>
      </c>
      <c r="B1496" s="73" t="s">
        <v>214</v>
      </c>
      <c r="C1496" s="85">
        <v>7000</v>
      </c>
      <c r="D1496" s="84">
        <v>7000</v>
      </c>
      <c r="E1496" s="48">
        <v>75</v>
      </c>
      <c r="F1496" s="123" t="str">
        <f t="shared" si="47"/>
        <v>DIJAMANTSKA</v>
      </c>
      <c r="G1496" s="102" t="s">
        <v>2166</v>
      </c>
      <c r="H1496" s="110" t="str">
        <f t="shared" si="48"/>
        <v xml:space="preserve"> </v>
      </c>
      <c r="I1496" s="89"/>
    </row>
    <row r="1497" spans="1:9" s="9" customFormat="1" ht="30" customHeight="1" thickBot="1" x14ac:dyDescent="0.4">
      <c r="A1497" s="69" t="s">
        <v>1955</v>
      </c>
      <c r="B1497" s="73" t="s">
        <v>125</v>
      </c>
      <c r="C1497" s="85">
        <v>8000</v>
      </c>
      <c r="D1497" s="84">
        <v>6000</v>
      </c>
      <c r="E1497" s="91">
        <v>64</v>
      </c>
      <c r="F1497" s="123" t="str">
        <f t="shared" si="47"/>
        <v>DIJAMANTSKA</v>
      </c>
      <c r="G1497" s="101">
        <v>65</v>
      </c>
      <c r="H1497" s="110" t="str">
        <f t="shared" si="48"/>
        <v>PLATINASTA</v>
      </c>
      <c r="I1497" s="89"/>
    </row>
    <row r="1498" spans="1:9" s="9" customFormat="1" ht="46.5" customHeight="1" thickBot="1" x14ac:dyDescent="0.4">
      <c r="A1498" s="69" t="s">
        <v>1345</v>
      </c>
      <c r="B1498" s="73" t="s">
        <v>471</v>
      </c>
      <c r="C1498" s="85">
        <v>10866</v>
      </c>
      <c r="D1498" s="84">
        <f>600</f>
        <v>600</v>
      </c>
      <c r="E1498" s="91">
        <v>21</v>
      </c>
      <c r="F1498" s="123" t="str">
        <f t="shared" si="47"/>
        <v>DIJAMANTSKA</v>
      </c>
      <c r="G1498" s="101">
        <v>40</v>
      </c>
      <c r="H1498" s="110" t="str">
        <f t="shared" si="48"/>
        <v>PLATINASTA PLUS</v>
      </c>
      <c r="I1498" s="89"/>
    </row>
    <row r="1499" spans="1:9" s="9" customFormat="1" ht="30" customHeight="1" thickBot="1" x14ac:dyDescent="0.4">
      <c r="A1499" s="69" t="s">
        <v>1704</v>
      </c>
      <c r="B1499" s="73" t="s">
        <v>32</v>
      </c>
      <c r="C1499" s="85">
        <v>6000</v>
      </c>
      <c r="D1499" s="84">
        <f>3000</f>
        <v>3000</v>
      </c>
      <c r="E1499" s="48">
        <v>20</v>
      </c>
      <c r="F1499" s="123" t="str">
        <f t="shared" si="47"/>
        <v>PLATINASTA</v>
      </c>
      <c r="G1499" s="102" t="s">
        <v>2166</v>
      </c>
      <c r="H1499" s="110" t="str">
        <f t="shared" si="48"/>
        <v xml:space="preserve"> </v>
      </c>
      <c r="I1499" s="89"/>
    </row>
    <row r="1500" spans="1:9" s="9" customFormat="1" ht="30" customHeight="1" thickBot="1" x14ac:dyDescent="0.4">
      <c r="A1500" s="69" t="s">
        <v>1956</v>
      </c>
      <c r="B1500" s="73" t="s">
        <v>133</v>
      </c>
      <c r="C1500" s="85">
        <v>4000</v>
      </c>
      <c r="D1500" s="84">
        <v>4000</v>
      </c>
      <c r="E1500" s="10">
        <v>250</v>
      </c>
      <c r="F1500" s="123" t="str">
        <f t="shared" si="47"/>
        <v>DIJAMANTSKA</v>
      </c>
      <c r="G1500" s="102" t="s">
        <v>2166</v>
      </c>
      <c r="H1500" s="110" t="str">
        <f t="shared" si="48"/>
        <v xml:space="preserve"> </v>
      </c>
      <c r="I1500" s="89"/>
    </row>
    <row r="1501" spans="1:9" s="9" customFormat="1" ht="36" customHeight="1" thickBot="1" x14ac:dyDescent="0.4">
      <c r="A1501" s="69" t="s">
        <v>1957</v>
      </c>
      <c r="B1501" s="73" t="s">
        <v>1958</v>
      </c>
      <c r="C1501" s="85">
        <v>11000</v>
      </c>
      <c r="D1501" s="84">
        <v>6000</v>
      </c>
      <c r="E1501" s="91">
        <v>90</v>
      </c>
      <c r="F1501" s="123" t="str">
        <f t="shared" si="47"/>
        <v>DIJAMANTSKA</v>
      </c>
      <c r="G1501" s="101">
        <v>90</v>
      </c>
      <c r="H1501" s="110" t="str">
        <f t="shared" si="48"/>
        <v>PLATINASTA</v>
      </c>
      <c r="I1501" s="89"/>
    </row>
    <row r="1502" spans="1:9" s="9" customFormat="1" ht="61.15" customHeight="1" thickBot="1" x14ac:dyDescent="0.4">
      <c r="A1502" s="69" t="s">
        <v>872</v>
      </c>
      <c r="B1502" s="73" t="s">
        <v>78</v>
      </c>
      <c r="C1502" s="85">
        <v>21000</v>
      </c>
      <c r="D1502" s="50">
        <v>5000</v>
      </c>
      <c r="E1502" s="91">
        <v>40</v>
      </c>
      <c r="F1502" s="123" t="str">
        <f t="shared" si="47"/>
        <v>PLATINASTA</v>
      </c>
      <c r="G1502" s="101">
        <v>40</v>
      </c>
      <c r="H1502" s="110" t="str">
        <f t="shared" si="48"/>
        <v>PLATINASTA PLUS</v>
      </c>
      <c r="I1502" s="89"/>
    </row>
    <row r="1503" spans="1:9" s="9" customFormat="1" ht="30" customHeight="1" thickBot="1" x14ac:dyDescent="0.4">
      <c r="A1503" s="69" t="s">
        <v>1959</v>
      </c>
      <c r="B1503" s="73" t="s">
        <v>941</v>
      </c>
      <c r="C1503" s="85">
        <v>11700</v>
      </c>
      <c r="D1503" s="84">
        <v>11700</v>
      </c>
      <c r="E1503" s="10" t="s">
        <v>1559</v>
      </c>
      <c r="F1503" s="123" t="str">
        <f t="shared" si="47"/>
        <v xml:space="preserve"> </v>
      </c>
      <c r="G1503" s="102" t="s">
        <v>2166</v>
      </c>
      <c r="H1503" s="110" t="str">
        <f t="shared" si="48"/>
        <v xml:space="preserve"> </v>
      </c>
      <c r="I1503" s="89" t="s">
        <v>1961</v>
      </c>
    </row>
    <row r="1504" spans="1:9" s="9" customFormat="1" ht="45" customHeight="1" thickBot="1" x14ac:dyDescent="0.4">
      <c r="A1504" s="69" t="s">
        <v>534</v>
      </c>
      <c r="B1504" s="73" t="s">
        <v>411</v>
      </c>
      <c r="C1504" s="70">
        <v>36760</v>
      </c>
      <c r="D1504" s="50">
        <v>11000</v>
      </c>
      <c r="E1504" s="91">
        <v>75</v>
      </c>
      <c r="F1504" s="123" t="str">
        <f t="shared" si="47"/>
        <v>PLATINASTA</v>
      </c>
      <c r="G1504" s="101">
        <v>75</v>
      </c>
      <c r="H1504" s="110" t="str">
        <f t="shared" si="48"/>
        <v>PLATINASTA PLUS</v>
      </c>
      <c r="I1504" s="89"/>
    </row>
    <row r="1505" spans="1:9" s="9" customFormat="1" ht="42.75" customHeight="1" thickBot="1" x14ac:dyDescent="0.4">
      <c r="A1505" s="69" t="s">
        <v>512</v>
      </c>
      <c r="B1505" s="73" t="s">
        <v>72</v>
      </c>
      <c r="C1505" s="70">
        <v>9960</v>
      </c>
      <c r="D1505" s="107">
        <f>3960</f>
        <v>3960</v>
      </c>
      <c r="E1505" s="91">
        <v>33</v>
      </c>
      <c r="F1505" s="123" t="str">
        <f t="shared" si="47"/>
        <v>PLATINASTA</v>
      </c>
      <c r="G1505" s="101">
        <v>33</v>
      </c>
      <c r="H1505" s="110" t="str">
        <f t="shared" si="48"/>
        <v>PLATINASTA PLUS</v>
      </c>
      <c r="I1505" s="89"/>
    </row>
    <row r="1506" spans="1:9" s="9" customFormat="1" ht="63.65" customHeight="1" thickBot="1" x14ac:dyDescent="0.4">
      <c r="A1506" s="69" t="s">
        <v>1279</v>
      </c>
      <c r="B1506" s="73" t="s">
        <v>1960</v>
      </c>
      <c r="C1506" s="70">
        <v>72600</v>
      </c>
      <c r="D1506" s="12">
        <f>22200</f>
        <v>22200</v>
      </c>
      <c r="E1506" s="91">
        <v>185</v>
      </c>
      <c r="F1506" s="123" t="str">
        <f t="shared" si="47"/>
        <v>PLATINASTA</v>
      </c>
      <c r="G1506" s="101">
        <v>165</v>
      </c>
      <c r="H1506" s="110" t="str">
        <f t="shared" si="48"/>
        <v>PLATINASTA PLUS</v>
      </c>
      <c r="I1506" s="89"/>
    </row>
    <row r="1507" spans="1:9" s="9" customFormat="1" ht="30" customHeight="1" thickBot="1" x14ac:dyDescent="0.4">
      <c r="A1507" s="69" t="s">
        <v>1963</v>
      </c>
      <c r="B1507" s="73" t="s">
        <v>1964</v>
      </c>
      <c r="C1507" s="85">
        <v>6000</v>
      </c>
      <c r="D1507" s="84">
        <v>6000</v>
      </c>
      <c r="E1507" s="10">
        <v>25</v>
      </c>
      <c r="F1507" s="123" t="str">
        <f t="shared" si="47"/>
        <v>PLATINASTA</v>
      </c>
      <c r="G1507" s="102" t="s">
        <v>2166</v>
      </c>
      <c r="H1507" s="110" t="str">
        <f t="shared" si="48"/>
        <v xml:space="preserve"> </v>
      </c>
      <c r="I1507" s="89"/>
    </row>
    <row r="1508" spans="1:9" s="9" customFormat="1" ht="30" customHeight="1" thickBot="1" x14ac:dyDescent="0.4">
      <c r="A1508" s="69" t="s">
        <v>1965</v>
      </c>
      <c r="B1508" s="73" t="s">
        <v>428</v>
      </c>
      <c r="C1508" s="85">
        <v>6000</v>
      </c>
      <c r="D1508" s="84">
        <v>6000</v>
      </c>
      <c r="E1508" s="10" t="s">
        <v>1584</v>
      </c>
      <c r="F1508" s="123" t="str">
        <f t="shared" si="47"/>
        <v xml:space="preserve"> </v>
      </c>
      <c r="G1508" s="102" t="s">
        <v>2166</v>
      </c>
      <c r="H1508" s="110" t="str">
        <f t="shared" si="48"/>
        <v xml:space="preserve"> </v>
      </c>
      <c r="I1508" s="89"/>
    </row>
    <row r="1509" spans="1:9" s="9" customFormat="1" ht="30" customHeight="1" thickBot="1" x14ac:dyDescent="0.4">
      <c r="A1509" s="69" t="s">
        <v>496</v>
      </c>
      <c r="B1509" s="73" t="s">
        <v>64</v>
      </c>
      <c r="C1509" s="70">
        <v>10100</v>
      </c>
      <c r="D1509" s="50">
        <v>4100</v>
      </c>
      <c r="E1509" s="10" t="s">
        <v>1563</v>
      </c>
      <c r="F1509" s="123" t="str">
        <f t="shared" si="47"/>
        <v xml:space="preserve"> </v>
      </c>
      <c r="G1509" s="102" t="s">
        <v>2166</v>
      </c>
      <c r="H1509" s="110" t="str">
        <f t="shared" si="48"/>
        <v xml:space="preserve"> </v>
      </c>
      <c r="I1509" s="89"/>
    </row>
    <row r="1510" spans="1:9" s="9" customFormat="1" ht="30" customHeight="1" thickBot="1" x14ac:dyDescent="0.4">
      <c r="A1510" s="69" t="s">
        <v>1966</v>
      </c>
      <c r="B1510" s="73" t="s">
        <v>203</v>
      </c>
      <c r="C1510" s="70">
        <v>6000</v>
      </c>
      <c r="D1510" s="107">
        <v>6000</v>
      </c>
      <c r="E1510" s="91">
        <v>7</v>
      </c>
      <c r="F1510" s="123" t="str">
        <f t="shared" si="47"/>
        <v>PLATINASTA</v>
      </c>
      <c r="G1510" s="91">
        <v>7</v>
      </c>
      <c r="H1510" s="110" t="str">
        <f t="shared" si="48"/>
        <v>PLATINASTA</v>
      </c>
      <c r="I1510" s="89"/>
    </row>
    <row r="1511" spans="1:9" s="9" customFormat="1" ht="30" customHeight="1" thickBot="1" x14ac:dyDescent="0.4">
      <c r="A1511" s="69" t="s">
        <v>1967</v>
      </c>
      <c r="B1511" s="73" t="s">
        <v>40</v>
      </c>
      <c r="C1511" s="70">
        <v>30000</v>
      </c>
      <c r="D1511" s="107">
        <v>30000</v>
      </c>
      <c r="E1511" s="10">
        <v>300</v>
      </c>
      <c r="F1511" s="123" t="str">
        <f t="shared" si="47"/>
        <v>DIJAMANTSKA</v>
      </c>
      <c r="G1511" s="102" t="s">
        <v>2166</v>
      </c>
      <c r="H1511" s="110" t="str">
        <f t="shared" si="48"/>
        <v xml:space="preserve"> </v>
      </c>
      <c r="I1511" s="89"/>
    </row>
    <row r="1512" spans="1:9" s="9" customFormat="1" ht="30" customHeight="1" thickBot="1" x14ac:dyDescent="0.4">
      <c r="A1512" s="69" t="s">
        <v>559</v>
      </c>
      <c r="B1512" s="52" t="s">
        <v>26</v>
      </c>
      <c r="C1512" s="70">
        <v>12000</v>
      </c>
      <c r="D1512" s="50">
        <v>5000</v>
      </c>
      <c r="E1512" s="91">
        <v>50</v>
      </c>
      <c r="F1512" s="123" t="str">
        <f t="shared" si="47"/>
        <v>DIJAMANTSKA</v>
      </c>
      <c r="G1512" s="101">
        <v>60</v>
      </c>
      <c r="H1512" s="110" t="str">
        <f t="shared" si="48"/>
        <v>PLATINASTA</v>
      </c>
      <c r="I1512" s="89"/>
    </row>
    <row r="1513" spans="1:9" s="9" customFormat="1" ht="30" customHeight="1" thickBot="1" x14ac:dyDescent="0.4">
      <c r="A1513" s="69" t="s">
        <v>1770</v>
      </c>
      <c r="B1513" s="73" t="s">
        <v>881</v>
      </c>
      <c r="C1513" s="70">
        <v>8000</v>
      </c>
      <c r="D1513" s="107">
        <v>2000</v>
      </c>
      <c r="E1513" s="91">
        <v>8</v>
      </c>
      <c r="F1513" s="123" t="str">
        <f t="shared" si="47"/>
        <v>PLATINASTA</v>
      </c>
      <c r="G1513" s="101">
        <v>8</v>
      </c>
      <c r="H1513" s="110" t="str">
        <f t="shared" si="48"/>
        <v>PLATINASTA PLUS</v>
      </c>
      <c r="I1513" s="89"/>
    </row>
    <row r="1514" spans="1:9" s="9" customFormat="1" ht="80.25" customHeight="1" thickBot="1" x14ac:dyDescent="0.4">
      <c r="A1514" s="69" t="s">
        <v>245</v>
      </c>
      <c r="B1514" s="73" t="s">
        <v>95</v>
      </c>
      <c r="C1514" s="70">
        <v>28000</v>
      </c>
      <c r="D1514" s="50">
        <f>5000</f>
        <v>5000</v>
      </c>
      <c r="E1514" s="91">
        <v>55</v>
      </c>
      <c r="F1514" s="123" t="str">
        <f t="shared" si="47"/>
        <v>DIJAMANTSKA</v>
      </c>
      <c r="G1514" s="101">
        <v>50</v>
      </c>
      <c r="H1514" s="110" t="str">
        <f t="shared" si="48"/>
        <v>PLATINASTA PLUS</v>
      </c>
      <c r="I1514" s="89"/>
    </row>
    <row r="1515" spans="1:9" s="9" customFormat="1" ht="30" customHeight="1" thickBot="1" x14ac:dyDescent="0.4">
      <c r="A1515" s="69" t="s">
        <v>1968</v>
      </c>
      <c r="B1515" s="73" t="s">
        <v>1070</v>
      </c>
      <c r="C1515" s="70">
        <v>11000</v>
      </c>
      <c r="D1515" s="107">
        <v>6000</v>
      </c>
      <c r="E1515" s="136">
        <v>90</v>
      </c>
      <c r="F1515" s="123" t="str">
        <f t="shared" si="47"/>
        <v>DIJAMANTSKA</v>
      </c>
      <c r="G1515" s="101">
        <v>90</v>
      </c>
      <c r="H1515" s="110" t="str">
        <f t="shared" si="48"/>
        <v>PLATINASTA</v>
      </c>
      <c r="I1515" s="89"/>
    </row>
    <row r="1516" spans="1:9" s="9" customFormat="1" ht="60.75" customHeight="1" thickBot="1" x14ac:dyDescent="0.4">
      <c r="A1516" s="69" t="s">
        <v>953</v>
      </c>
      <c r="B1516" s="73" t="s">
        <v>954</v>
      </c>
      <c r="C1516" s="70">
        <v>18000</v>
      </c>
      <c r="D1516" s="50">
        <f>3000</f>
        <v>3000</v>
      </c>
      <c r="E1516" s="91">
        <v>50</v>
      </c>
      <c r="F1516" s="123" t="str">
        <f t="shared" si="47"/>
        <v>DIJAMANTSKA</v>
      </c>
      <c r="G1516" s="101">
        <v>80</v>
      </c>
      <c r="H1516" s="110" t="str">
        <f t="shared" si="48"/>
        <v>PLATINASTA PLUS</v>
      </c>
      <c r="I1516" s="89"/>
    </row>
    <row r="1517" spans="1:9" s="9" customFormat="1" ht="48.75" customHeight="1" thickBot="1" x14ac:dyDescent="0.4">
      <c r="A1517" s="69" t="s">
        <v>1766</v>
      </c>
      <c r="B1517" s="73" t="s">
        <v>160</v>
      </c>
      <c r="C1517" s="70">
        <v>18500</v>
      </c>
      <c r="D1517" s="107">
        <v>11000</v>
      </c>
      <c r="E1517" s="91">
        <v>90</v>
      </c>
      <c r="F1517" s="123" t="str">
        <f t="shared" si="47"/>
        <v>PLATINASTA</v>
      </c>
      <c r="G1517" s="101">
        <v>90</v>
      </c>
      <c r="H1517" s="110" t="str">
        <f t="shared" si="48"/>
        <v>PLATINASTA PLUS</v>
      </c>
      <c r="I1517" s="89"/>
    </row>
    <row r="1518" spans="1:9" s="9" customFormat="1" ht="30" customHeight="1" thickBot="1" x14ac:dyDescent="0.4">
      <c r="A1518" s="69" t="s">
        <v>1670</v>
      </c>
      <c r="B1518" s="73" t="s">
        <v>32</v>
      </c>
      <c r="C1518" s="70">
        <v>12000</v>
      </c>
      <c r="D1518" s="107">
        <v>6000</v>
      </c>
      <c r="E1518" s="10">
        <v>40</v>
      </c>
      <c r="F1518" s="123" t="str">
        <f t="shared" si="47"/>
        <v>PLATINASTA</v>
      </c>
      <c r="G1518" s="102" t="s">
        <v>2166</v>
      </c>
      <c r="H1518" s="110" t="str">
        <f t="shared" si="48"/>
        <v xml:space="preserve"> </v>
      </c>
      <c r="I1518" s="89"/>
    </row>
    <row r="1519" spans="1:9" s="9" customFormat="1" ht="30" customHeight="1" thickBot="1" x14ac:dyDescent="0.4">
      <c r="A1519" s="69" t="s">
        <v>1969</v>
      </c>
      <c r="B1519" s="73" t="s">
        <v>8</v>
      </c>
      <c r="C1519" s="85">
        <v>12000</v>
      </c>
      <c r="D1519" s="84">
        <v>12000</v>
      </c>
      <c r="E1519" s="91">
        <v>51</v>
      </c>
      <c r="F1519" s="123" t="str">
        <f t="shared" si="47"/>
        <v>PLATINASTA</v>
      </c>
      <c r="G1519" s="91">
        <v>51</v>
      </c>
      <c r="H1519" s="110" t="str">
        <f t="shared" si="48"/>
        <v>PLATINASTA</v>
      </c>
      <c r="I1519" s="89"/>
    </row>
    <row r="1520" spans="1:9" s="9" customFormat="1" ht="30" customHeight="1" thickBot="1" x14ac:dyDescent="0.4">
      <c r="A1520" s="69" t="s">
        <v>1390</v>
      </c>
      <c r="B1520" s="73" t="s">
        <v>72</v>
      </c>
      <c r="C1520" s="85">
        <v>13200</v>
      </c>
      <c r="D1520" s="84">
        <v>6000</v>
      </c>
      <c r="E1520" s="91">
        <v>30</v>
      </c>
      <c r="F1520" s="123" t="str">
        <f t="shared" si="47"/>
        <v>PLATINASTA</v>
      </c>
      <c r="G1520" s="101">
        <v>30</v>
      </c>
      <c r="H1520" s="110" t="str">
        <f t="shared" si="48"/>
        <v>PLATINASTA PLUS</v>
      </c>
      <c r="I1520" s="89"/>
    </row>
    <row r="1521" spans="1:9" s="9" customFormat="1" ht="30" customHeight="1" thickBot="1" x14ac:dyDescent="0.4">
      <c r="A1521" s="36" t="s">
        <v>312</v>
      </c>
      <c r="B1521" s="41" t="s">
        <v>9</v>
      </c>
      <c r="C1521" s="40">
        <v>11000</v>
      </c>
      <c r="D1521" s="84">
        <f>5000</f>
        <v>5000</v>
      </c>
      <c r="E1521" s="91">
        <v>90</v>
      </c>
      <c r="F1521" s="123" t="str">
        <f t="shared" si="47"/>
        <v>DIJAMANTSKA</v>
      </c>
      <c r="G1521" s="101">
        <v>90</v>
      </c>
      <c r="H1521" s="110" t="str">
        <f t="shared" si="48"/>
        <v>PLATINASTA</v>
      </c>
      <c r="I1521" s="89"/>
    </row>
    <row r="1522" spans="1:9" s="9" customFormat="1" ht="30" customHeight="1" thickBot="1" x14ac:dyDescent="0.4">
      <c r="A1522" s="69" t="s">
        <v>974</v>
      </c>
      <c r="B1522" s="73" t="s">
        <v>3</v>
      </c>
      <c r="C1522" s="85">
        <v>13000</v>
      </c>
      <c r="D1522" s="50">
        <v>7000</v>
      </c>
      <c r="E1522" s="91">
        <v>57</v>
      </c>
      <c r="F1522" s="123" t="str">
        <f t="shared" si="47"/>
        <v>PLATINASTA</v>
      </c>
      <c r="G1522" s="101">
        <v>57</v>
      </c>
      <c r="H1522" s="110" t="str">
        <f t="shared" si="48"/>
        <v>PLATINASTA PLUS</v>
      </c>
      <c r="I1522" s="89"/>
    </row>
    <row r="1523" spans="1:9" s="9" customFormat="1" ht="30" customHeight="1" thickBot="1" x14ac:dyDescent="0.4">
      <c r="A1523" s="69" t="s">
        <v>1180</v>
      </c>
      <c r="B1523" s="73" t="s">
        <v>21</v>
      </c>
      <c r="C1523" s="85">
        <v>3000</v>
      </c>
      <c r="D1523" s="84">
        <v>3000</v>
      </c>
      <c r="E1523" s="10">
        <v>40</v>
      </c>
      <c r="F1523" s="123" t="str">
        <f t="shared" ref="F1523:F1586" si="49">IFERROR(IF(D1523/E1523&gt;=120,"PLATINASTA","DIJAMANTSKA")," ")</f>
        <v>DIJAMANTSKA</v>
      </c>
      <c r="G1523" s="102" t="s">
        <v>2166</v>
      </c>
      <c r="H1523" s="110" t="str">
        <f t="shared" ref="H1523:H1586" si="50">IFERROR(IF(OR((D1523-6000)/E1523&gt;=120,(C1523-6000)/G1523&gt;=120),"PLATINASTA PLUS",IF(AND((C1523/G1523&gt;=120),C1523&lt;(G1523*120+6000)),"PLATINASTA","DIJAMANTSKA"))," ")</f>
        <v xml:space="preserve"> </v>
      </c>
      <c r="I1523" s="89"/>
    </row>
    <row r="1524" spans="1:9" s="9" customFormat="1" ht="30" customHeight="1" thickBot="1" x14ac:dyDescent="0.4">
      <c r="A1524" s="69" t="s">
        <v>1970</v>
      </c>
      <c r="B1524" s="73" t="s">
        <v>26</v>
      </c>
      <c r="C1524" s="85">
        <v>4000</v>
      </c>
      <c r="D1524" s="84">
        <v>4000</v>
      </c>
      <c r="E1524" s="10">
        <v>44</v>
      </c>
      <c r="F1524" s="123" t="str">
        <f t="shared" si="49"/>
        <v>DIJAMANTSKA</v>
      </c>
      <c r="G1524" s="102" t="s">
        <v>2166</v>
      </c>
      <c r="H1524" s="110" t="str">
        <f t="shared" si="50"/>
        <v xml:space="preserve"> </v>
      </c>
      <c r="I1524" s="89"/>
    </row>
    <row r="1525" spans="1:9" s="9" customFormat="1" ht="30" customHeight="1" thickBot="1" x14ac:dyDescent="0.4">
      <c r="A1525" s="69" t="s">
        <v>1784</v>
      </c>
      <c r="B1525" s="73" t="s">
        <v>66</v>
      </c>
      <c r="C1525" s="85">
        <v>6000</v>
      </c>
      <c r="D1525" s="84">
        <f>4000</f>
        <v>4000</v>
      </c>
      <c r="E1525" s="48" t="s">
        <v>1563</v>
      </c>
      <c r="F1525" s="123" t="str">
        <f t="shared" si="49"/>
        <v xml:space="preserve"> </v>
      </c>
      <c r="G1525" s="102" t="s">
        <v>2166</v>
      </c>
      <c r="H1525" s="110" t="str">
        <f t="shared" si="50"/>
        <v xml:space="preserve"> </v>
      </c>
      <c r="I1525" s="89"/>
    </row>
    <row r="1526" spans="1:9" s="9" customFormat="1" ht="30" customHeight="1" thickBot="1" x14ac:dyDescent="0.4">
      <c r="A1526" s="69" t="s">
        <v>1319</v>
      </c>
      <c r="B1526" s="73" t="s">
        <v>19</v>
      </c>
      <c r="C1526" s="85">
        <v>8520</v>
      </c>
      <c r="D1526" s="84">
        <f>2520</f>
        <v>2520</v>
      </c>
      <c r="E1526" s="48">
        <v>21</v>
      </c>
      <c r="F1526" s="123" t="str">
        <f t="shared" si="49"/>
        <v>PLATINASTA</v>
      </c>
      <c r="G1526" s="102" t="s">
        <v>2166</v>
      </c>
      <c r="H1526" s="110" t="str">
        <f t="shared" si="50"/>
        <v xml:space="preserve"> </v>
      </c>
      <c r="I1526" s="89"/>
    </row>
    <row r="1527" spans="1:9" s="9" customFormat="1" ht="30" customHeight="1" thickBot="1" x14ac:dyDescent="0.4">
      <c r="A1527" s="69" t="s">
        <v>1971</v>
      </c>
      <c r="B1527" s="73" t="s">
        <v>251</v>
      </c>
      <c r="C1527" s="85">
        <v>5880</v>
      </c>
      <c r="D1527" s="84">
        <v>5880</v>
      </c>
      <c r="E1527" s="10">
        <v>118</v>
      </c>
      <c r="F1527" s="123" t="str">
        <f t="shared" si="49"/>
        <v>DIJAMANTSKA</v>
      </c>
      <c r="G1527" s="102" t="s">
        <v>2166</v>
      </c>
      <c r="H1527" s="110" t="str">
        <f t="shared" si="50"/>
        <v xml:space="preserve"> </v>
      </c>
      <c r="I1527" s="89"/>
    </row>
    <row r="1528" spans="1:9" s="9" customFormat="1" ht="30" customHeight="1" thickBot="1" x14ac:dyDescent="0.4">
      <c r="A1528" s="69" t="s">
        <v>1973</v>
      </c>
      <c r="B1528" s="73" t="s">
        <v>18</v>
      </c>
      <c r="C1528" s="70">
        <v>6000</v>
      </c>
      <c r="D1528" s="84">
        <v>6000</v>
      </c>
      <c r="E1528" s="10">
        <v>100</v>
      </c>
      <c r="F1528" s="123" t="str">
        <f t="shared" si="49"/>
        <v>DIJAMANTSKA</v>
      </c>
      <c r="G1528" s="102" t="s">
        <v>2166</v>
      </c>
      <c r="H1528" s="110" t="str">
        <f t="shared" si="50"/>
        <v xml:space="preserve"> </v>
      </c>
      <c r="I1528" s="89"/>
    </row>
    <row r="1529" spans="1:9" s="9" customFormat="1" ht="30" customHeight="1" thickBot="1" x14ac:dyDescent="0.4">
      <c r="A1529" s="69" t="s">
        <v>1506</v>
      </c>
      <c r="B1529" s="73" t="s">
        <v>318</v>
      </c>
      <c r="C1529" s="70">
        <v>16000</v>
      </c>
      <c r="D1529" s="1">
        <v>6000</v>
      </c>
      <c r="E1529" s="10">
        <v>81</v>
      </c>
      <c r="F1529" s="123" t="str">
        <f t="shared" si="49"/>
        <v>DIJAMANTSKA</v>
      </c>
      <c r="G1529" s="102">
        <v>81</v>
      </c>
      <c r="H1529" s="110" t="str">
        <f t="shared" si="50"/>
        <v>PLATINASTA PLUS</v>
      </c>
      <c r="I1529" s="89"/>
    </row>
    <row r="1530" spans="1:9" s="9" customFormat="1" ht="30" customHeight="1" thickBot="1" x14ac:dyDescent="0.4">
      <c r="A1530" s="69" t="s">
        <v>1305</v>
      </c>
      <c r="B1530" s="73" t="s">
        <v>1</v>
      </c>
      <c r="C1530" s="85">
        <v>12720</v>
      </c>
      <c r="D1530" s="2">
        <f>6720</f>
        <v>6720</v>
      </c>
      <c r="E1530" s="91">
        <v>56</v>
      </c>
      <c r="F1530" s="123" t="str">
        <f t="shared" si="49"/>
        <v>PLATINASTA</v>
      </c>
      <c r="G1530" s="101">
        <v>56</v>
      </c>
      <c r="H1530" s="110" t="str">
        <f t="shared" si="50"/>
        <v>PLATINASTA PLUS</v>
      </c>
      <c r="I1530" s="89"/>
    </row>
    <row r="1531" spans="1:9" s="9" customFormat="1" ht="30" customHeight="1" thickBot="1" x14ac:dyDescent="0.4">
      <c r="A1531" s="69" t="s">
        <v>1908</v>
      </c>
      <c r="B1531" s="73" t="s">
        <v>489</v>
      </c>
      <c r="C1531" s="85">
        <v>18000</v>
      </c>
      <c r="D1531" s="1">
        <v>12000</v>
      </c>
      <c r="E1531" s="91">
        <v>30</v>
      </c>
      <c r="F1531" s="123" t="str">
        <f t="shared" si="49"/>
        <v>PLATINASTA</v>
      </c>
      <c r="G1531" s="101">
        <v>30</v>
      </c>
      <c r="H1531" s="110" t="str">
        <f t="shared" si="50"/>
        <v>PLATINASTA PLUS</v>
      </c>
      <c r="I1531" s="89"/>
    </row>
    <row r="1532" spans="1:9" s="9" customFormat="1" ht="46.15" customHeight="1" thickBot="1" x14ac:dyDescent="0.4">
      <c r="A1532" s="69" t="s">
        <v>854</v>
      </c>
      <c r="B1532" s="73" t="s">
        <v>99</v>
      </c>
      <c r="C1532" s="85">
        <v>21700</v>
      </c>
      <c r="D1532" s="50">
        <f>2500</f>
        <v>2500</v>
      </c>
      <c r="E1532" s="48">
        <v>6</v>
      </c>
      <c r="F1532" s="123" t="str">
        <f t="shared" si="49"/>
        <v>PLATINASTA</v>
      </c>
      <c r="G1532" s="102" t="s">
        <v>2166</v>
      </c>
      <c r="H1532" s="110" t="str">
        <f t="shared" si="50"/>
        <v xml:space="preserve"> </v>
      </c>
      <c r="I1532" s="89"/>
    </row>
    <row r="1533" spans="1:9" s="9" customFormat="1" ht="44.25" customHeight="1" thickBot="1" x14ac:dyDescent="0.4">
      <c r="A1533" s="69" t="s">
        <v>627</v>
      </c>
      <c r="B1533" s="73" t="s">
        <v>247</v>
      </c>
      <c r="C1533" s="85">
        <v>21000</v>
      </c>
      <c r="D1533" s="50">
        <v>11000</v>
      </c>
      <c r="E1533" s="48">
        <v>121</v>
      </c>
      <c r="F1533" s="123" t="str">
        <f t="shared" si="49"/>
        <v>DIJAMANTSKA</v>
      </c>
      <c r="G1533" s="102">
        <v>121</v>
      </c>
      <c r="H1533" s="110" t="str">
        <f t="shared" si="50"/>
        <v>PLATINASTA PLUS</v>
      </c>
      <c r="I1533" s="89"/>
    </row>
    <row r="1534" spans="1:9" s="9" customFormat="1" ht="30" customHeight="1" thickBot="1" x14ac:dyDescent="0.4">
      <c r="A1534" s="69" t="s">
        <v>1742</v>
      </c>
      <c r="B1534" s="73" t="s">
        <v>1070</v>
      </c>
      <c r="C1534" s="85">
        <v>16000</v>
      </c>
      <c r="D1534" s="1">
        <v>10000</v>
      </c>
      <c r="E1534" s="10">
        <v>70</v>
      </c>
      <c r="F1534" s="123" t="str">
        <f t="shared" si="49"/>
        <v>PLATINASTA</v>
      </c>
      <c r="G1534" s="102" t="s">
        <v>2166</v>
      </c>
      <c r="H1534" s="110" t="str">
        <f t="shared" si="50"/>
        <v xml:space="preserve"> </v>
      </c>
      <c r="I1534" s="89"/>
    </row>
    <row r="1535" spans="1:9" s="9" customFormat="1" ht="30" customHeight="1" thickBot="1" x14ac:dyDescent="0.4">
      <c r="A1535" s="69" t="s">
        <v>1974</v>
      </c>
      <c r="B1535" s="73" t="s">
        <v>1441</v>
      </c>
      <c r="C1535" s="85">
        <v>4000</v>
      </c>
      <c r="D1535" s="84">
        <v>4000</v>
      </c>
      <c r="E1535" s="10">
        <v>42</v>
      </c>
      <c r="F1535" s="123" t="str">
        <f t="shared" si="49"/>
        <v>DIJAMANTSKA</v>
      </c>
      <c r="G1535" s="102" t="s">
        <v>2166</v>
      </c>
      <c r="H1535" s="110" t="str">
        <f t="shared" si="50"/>
        <v xml:space="preserve"> </v>
      </c>
      <c r="I1535" s="89"/>
    </row>
    <row r="1536" spans="1:9" s="9" customFormat="1" ht="30" customHeight="1" thickBot="1" x14ac:dyDescent="0.4">
      <c r="A1536" s="69" t="s">
        <v>828</v>
      </c>
      <c r="B1536" s="73" t="s">
        <v>18</v>
      </c>
      <c r="C1536" s="85">
        <v>18000</v>
      </c>
      <c r="D1536" s="50">
        <v>12000</v>
      </c>
      <c r="E1536" s="48">
        <v>30</v>
      </c>
      <c r="F1536" s="123" t="str">
        <f t="shared" si="49"/>
        <v>PLATINASTA</v>
      </c>
      <c r="G1536" s="102" t="s">
        <v>2166</v>
      </c>
      <c r="H1536" s="110" t="str">
        <f t="shared" si="50"/>
        <v xml:space="preserve"> </v>
      </c>
      <c r="I1536" s="89"/>
    </row>
    <row r="1537" spans="1:9" s="9" customFormat="1" ht="30" customHeight="1" thickBot="1" x14ac:dyDescent="0.4">
      <c r="A1537" s="69" t="s">
        <v>1975</v>
      </c>
      <c r="B1537" s="73" t="s">
        <v>280</v>
      </c>
      <c r="C1537" s="85">
        <v>6000</v>
      </c>
      <c r="D1537" s="84">
        <v>6000</v>
      </c>
      <c r="E1537" s="10">
        <v>80</v>
      </c>
      <c r="F1537" s="123" t="str">
        <f t="shared" si="49"/>
        <v>DIJAMANTSKA</v>
      </c>
      <c r="G1537" s="102" t="s">
        <v>2166</v>
      </c>
      <c r="H1537" s="110" t="str">
        <f t="shared" si="50"/>
        <v xml:space="preserve"> </v>
      </c>
      <c r="I1537" s="89"/>
    </row>
    <row r="1538" spans="1:9" s="9" customFormat="1" ht="30" customHeight="1" thickBot="1" x14ac:dyDescent="0.4">
      <c r="A1538" s="69" t="s">
        <v>1976</v>
      </c>
      <c r="B1538" s="73" t="s">
        <v>203</v>
      </c>
      <c r="C1538" s="85">
        <v>9120</v>
      </c>
      <c r="D1538" s="84">
        <v>9120</v>
      </c>
      <c r="E1538" s="10">
        <v>80</v>
      </c>
      <c r="F1538" s="123" t="str">
        <f t="shared" si="49"/>
        <v>DIJAMANTSKA</v>
      </c>
      <c r="G1538" s="102" t="s">
        <v>2166</v>
      </c>
      <c r="H1538" s="110" t="str">
        <f t="shared" si="50"/>
        <v xml:space="preserve"> </v>
      </c>
      <c r="I1538" s="89"/>
    </row>
    <row r="1539" spans="1:9" s="9" customFormat="1" ht="52.5" customHeight="1" thickBot="1" x14ac:dyDescent="0.4">
      <c r="A1539" s="69" t="s">
        <v>1858</v>
      </c>
      <c r="B1539" s="73" t="s">
        <v>358</v>
      </c>
      <c r="C1539" s="85">
        <v>4800</v>
      </c>
      <c r="D1539" s="84">
        <f>1000</f>
        <v>1000</v>
      </c>
      <c r="E1539" s="91">
        <v>30</v>
      </c>
      <c r="F1539" s="123" t="str">
        <f t="shared" si="49"/>
        <v>DIJAMANTSKA</v>
      </c>
      <c r="G1539" s="101">
        <v>40</v>
      </c>
      <c r="H1539" s="110" t="str">
        <f t="shared" si="50"/>
        <v>PLATINASTA</v>
      </c>
      <c r="I1539" s="89"/>
    </row>
    <row r="1540" spans="1:9" s="9" customFormat="1" ht="30" customHeight="1" thickBot="1" x14ac:dyDescent="0.4">
      <c r="A1540" s="69" t="s">
        <v>738</v>
      </c>
      <c r="B1540" s="73" t="s">
        <v>358</v>
      </c>
      <c r="C1540" s="70">
        <v>14000</v>
      </c>
      <c r="D1540" s="1">
        <f>8000</f>
        <v>8000</v>
      </c>
      <c r="E1540" s="48">
        <v>120</v>
      </c>
      <c r="F1540" s="123" t="str">
        <f t="shared" si="49"/>
        <v>DIJAMANTSKA</v>
      </c>
      <c r="G1540" s="102" t="s">
        <v>2166</v>
      </c>
      <c r="H1540" s="110" t="str">
        <f t="shared" si="50"/>
        <v xml:space="preserve"> </v>
      </c>
      <c r="I1540" s="89"/>
    </row>
    <row r="1541" spans="1:9" s="9" customFormat="1" ht="30" customHeight="1" thickBot="1" x14ac:dyDescent="0.4">
      <c r="A1541" s="69" t="s">
        <v>1977</v>
      </c>
      <c r="B1541" s="73" t="s">
        <v>27</v>
      </c>
      <c r="C1541" s="70">
        <v>4000</v>
      </c>
      <c r="D1541" s="1">
        <v>4000</v>
      </c>
      <c r="E1541" s="93">
        <v>122</v>
      </c>
      <c r="F1541" s="123" t="str">
        <f t="shared" si="49"/>
        <v>DIJAMANTSKA</v>
      </c>
      <c r="G1541" s="102" t="s">
        <v>2166</v>
      </c>
      <c r="H1541" s="110" t="str">
        <f t="shared" si="50"/>
        <v xml:space="preserve"> </v>
      </c>
      <c r="I1541" s="89"/>
    </row>
    <row r="1542" spans="1:9" s="9" customFormat="1" ht="30" customHeight="1" thickBot="1" x14ac:dyDescent="0.4">
      <c r="A1542" s="69" t="s">
        <v>1978</v>
      </c>
      <c r="B1542" s="73" t="s">
        <v>12</v>
      </c>
      <c r="C1542" s="85">
        <v>3800</v>
      </c>
      <c r="D1542" s="84">
        <v>3800</v>
      </c>
      <c r="E1542" s="10">
        <v>31</v>
      </c>
      <c r="F1542" s="123" t="str">
        <f t="shared" si="49"/>
        <v>PLATINASTA</v>
      </c>
      <c r="G1542" s="102" t="s">
        <v>2166</v>
      </c>
      <c r="H1542" s="110" t="str">
        <f t="shared" si="50"/>
        <v xml:space="preserve"> </v>
      </c>
      <c r="I1542" s="89"/>
    </row>
    <row r="1543" spans="1:9" s="9" customFormat="1" ht="46.9" customHeight="1" thickBot="1" x14ac:dyDescent="0.4">
      <c r="A1543" s="69" t="s">
        <v>92</v>
      </c>
      <c r="B1543" s="73" t="s">
        <v>44</v>
      </c>
      <c r="C1543" s="85">
        <v>3000</v>
      </c>
      <c r="D1543" s="3">
        <f>1000</f>
        <v>1000</v>
      </c>
      <c r="E1543" s="48">
        <v>36</v>
      </c>
      <c r="F1543" s="123" t="str">
        <f t="shared" si="49"/>
        <v>DIJAMANTSKA</v>
      </c>
      <c r="G1543" s="102" t="s">
        <v>2166</v>
      </c>
      <c r="H1543" s="110" t="str">
        <f t="shared" si="50"/>
        <v xml:space="preserve"> </v>
      </c>
      <c r="I1543" s="89"/>
    </row>
    <row r="1544" spans="1:9" s="9" customFormat="1" ht="30" customHeight="1" thickBot="1" x14ac:dyDescent="0.4">
      <c r="A1544" s="69" t="s">
        <v>1979</v>
      </c>
      <c r="B1544" s="73" t="s">
        <v>49</v>
      </c>
      <c r="C1544" s="85">
        <v>12000</v>
      </c>
      <c r="D1544" s="84">
        <v>12000</v>
      </c>
      <c r="E1544" s="48">
        <v>110</v>
      </c>
      <c r="F1544" s="123" t="str">
        <f t="shared" si="49"/>
        <v>DIJAMANTSKA</v>
      </c>
      <c r="G1544" s="102" t="s">
        <v>2166</v>
      </c>
      <c r="H1544" s="110" t="str">
        <f t="shared" si="50"/>
        <v xml:space="preserve"> </v>
      </c>
      <c r="I1544" s="89"/>
    </row>
    <row r="1545" spans="1:9" s="9" customFormat="1" ht="30" customHeight="1" thickBot="1" x14ac:dyDescent="0.4">
      <c r="A1545" s="69" t="s">
        <v>246</v>
      </c>
      <c r="B1545" s="73" t="s">
        <v>247</v>
      </c>
      <c r="C1545" s="85">
        <v>24000</v>
      </c>
      <c r="D1545" s="50">
        <v>10800</v>
      </c>
      <c r="E1545" s="91">
        <v>115</v>
      </c>
      <c r="F1545" s="123" t="str">
        <f t="shared" si="49"/>
        <v>DIJAMANTSKA</v>
      </c>
      <c r="G1545" s="101">
        <v>115</v>
      </c>
      <c r="H1545" s="110" t="str">
        <f t="shared" si="50"/>
        <v>PLATINASTA PLUS</v>
      </c>
      <c r="I1545" s="89"/>
    </row>
    <row r="1546" spans="1:9" s="9" customFormat="1" ht="30" customHeight="1" thickBot="1" x14ac:dyDescent="0.4">
      <c r="A1546" s="69" t="s">
        <v>1186</v>
      </c>
      <c r="B1546" s="73" t="s">
        <v>52</v>
      </c>
      <c r="C1546" s="85">
        <v>10000</v>
      </c>
      <c r="D1546" s="84">
        <f>5000</f>
        <v>5000</v>
      </c>
      <c r="E1546" s="48">
        <v>175</v>
      </c>
      <c r="F1546" s="123" t="str">
        <f t="shared" si="49"/>
        <v>DIJAMANTSKA</v>
      </c>
      <c r="G1546" s="102" t="s">
        <v>2166</v>
      </c>
      <c r="H1546" s="110" t="str">
        <f t="shared" si="50"/>
        <v xml:space="preserve"> </v>
      </c>
      <c r="I1546" s="89"/>
    </row>
    <row r="1547" spans="1:9" s="9" customFormat="1" ht="48" customHeight="1" thickBot="1" x14ac:dyDescent="0.4">
      <c r="A1547" s="69" t="s">
        <v>684</v>
      </c>
      <c r="B1547" s="73" t="s">
        <v>26</v>
      </c>
      <c r="C1547" s="85">
        <v>13200</v>
      </c>
      <c r="D1547" s="50">
        <v>6000</v>
      </c>
      <c r="E1547" s="48">
        <v>30</v>
      </c>
      <c r="F1547" s="123" t="str">
        <f t="shared" si="49"/>
        <v>PLATINASTA</v>
      </c>
      <c r="G1547" s="102">
        <v>30</v>
      </c>
      <c r="H1547" s="110" t="str">
        <f t="shared" si="50"/>
        <v>PLATINASTA PLUS</v>
      </c>
      <c r="I1547" s="89"/>
    </row>
    <row r="1548" spans="1:9" s="9" customFormat="1" ht="30" customHeight="1" thickBot="1" x14ac:dyDescent="0.4">
      <c r="A1548" s="69" t="s">
        <v>1980</v>
      </c>
      <c r="B1548" s="73" t="s">
        <v>32</v>
      </c>
      <c r="C1548" s="85">
        <v>6000</v>
      </c>
      <c r="D1548" s="84">
        <v>6000</v>
      </c>
      <c r="E1548" s="10" t="s">
        <v>1563</v>
      </c>
      <c r="F1548" s="123" t="str">
        <f t="shared" si="49"/>
        <v xml:space="preserve"> </v>
      </c>
      <c r="G1548" s="102" t="s">
        <v>2166</v>
      </c>
      <c r="H1548" s="110" t="str">
        <f t="shared" si="50"/>
        <v xml:space="preserve"> </v>
      </c>
      <c r="I1548" s="89"/>
    </row>
    <row r="1549" spans="1:9" s="9" customFormat="1" ht="30" customHeight="1" thickBot="1" x14ac:dyDescent="0.4">
      <c r="A1549" s="69" t="s">
        <v>871</v>
      </c>
      <c r="B1549" s="73" t="s">
        <v>101</v>
      </c>
      <c r="C1549" s="85">
        <v>13000</v>
      </c>
      <c r="D1549" s="50">
        <v>7000</v>
      </c>
      <c r="E1549" s="48">
        <v>153</v>
      </c>
      <c r="F1549" s="123" t="str">
        <f t="shared" si="49"/>
        <v>DIJAMANTSKA</v>
      </c>
      <c r="G1549" s="102" t="s">
        <v>2166</v>
      </c>
      <c r="H1549" s="110" t="str">
        <f t="shared" si="50"/>
        <v xml:space="preserve"> </v>
      </c>
      <c r="I1549" s="89"/>
    </row>
    <row r="1550" spans="1:9" s="9" customFormat="1" ht="60" customHeight="1" thickBot="1" x14ac:dyDescent="0.4">
      <c r="A1550" s="69" t="s">
        <v>1409</v>
      </c>
      <c r="B1550" s="72" t="s">
        <v>1857</v>
      </c>
      <c r="C1550" s="85">
        <v>19000</v>
      </c>
      <c r="D1550" s="107">
        <f>1000</f>
        <v>1000</v>
      </c>
      <c r="E1550" s="91">
        <v>30</v>
      </c>
      <c r="F1550" s="123" t="str">
        <f t="shared" si="49"/>
        <v>DIJAMANTSKA</v>
      </c>
      <c r="G1550" s="101">
        <v>30</v>
      </c>
      <c r="H1550" s="110" t="str">
        <f t="shared" si="50"/>
        <v>PLATINASTA PLUS</v>
      </c>
      <c r="I1550" s="89"/>
    </row>
    <row r="1551" spans="1:9" s="9" customFormat="1" ht="30" customHeight="1" thickBot="1" x14ac:dyDescent="0.4">
      <c r="A1551" s="69" t="s">
        <v>1981</v>
      </c>
      <c r="B1551" s="73" t="s">
        <v>358</v>
      </c>
      <c r="C1551" s="85">
        <v>4800</v>
      </c>
      <c r="D1551" s="84">
        <v>3600</v>
      </c>
      <c r="E1551" s="10">
        <v>60</v>
      </c>
      <c r="F1551" s="123" t="str">
        <f t="shared" si="49"/>
        <v>DIJAMANTSKA</v>
      </c>
      <c r="G1551" s="102" t="s">
        <v>2166</v>
      </c>
      <c r="H1551" s="110" t="str">
        <f t="shared" si="50"/>
        <v xml:space="preserve"> </v>
      </c>
      <c r="I1551" s="89"/>
    </row>
    <row r="1552" spans="1:9" s="9" customFormat="1" ht="30" customHeight="1" thickBot="1" x14ac:dyDescent="0.4">
      <c r="A1552" s="69" t="s">
        <v>1982</v>
      </c>
      <c r="B1552" s="73" t="s">
        <v>1</v>
      </c>
      <c r="C1552" s="85">
        <v>2000</v>
      </c>
      <c r="D1552" s="84">
        <v>2000</v>
      </c>
      <c r="E1552" s="10">
        <v>13</v>
      </c>
      <c r="F1552" s="123" t="str">
        <f t="shared" si="49"/>
        <v>PLATINASTA</v>
      </c>
      <c r="G1552" s="102" t="s">
        <v>2166</v>
      </c>
      <c r="H1552" s="110" t="str">
        <f t="shared" si="50"/>
        <v xml:space="preserve"> </v>
      </c>
      <c r="I1552" s="89"/>
    </row>
    <row r="1553" spans="1:9" s="9" customFormat="1" ht="45" customHeight="1" thickBot="1" x14ac:dyDescent="0.4">
      <c r="A1553" s="69" t="s">
        <v>338</v>
      </c>
      <c r="B1553" s="73" t="s">
        <v>262</v>
      </c>
      <c r="C1553" s="85">
        <v>60000</v>
      </c>
      <c r="D1553" s="3">
        <f>25000</f>
        <v>25000</v>
      </c>
      <c r="E1553" s="91">
        <v>180</v>
      </c>
      <c r="F1553" s="123" t="str">
        <f t="shared" si="49"/>
        <v>PLATINASTA</v>
      </c>
      <c r="G1553" s="101">
        <v>180</v>
      </c>
      <c r="H1553" s="110" t="str">
        <f t="shared" si="50"/>
        <v>PLATINASTA PLUS</v>
      </c>
      <c r="I1553" s="89"/>
    </row>
    <row r="1554" spans="1:9" s="9" customFormat="1" ht="30" customHeight="1" thickBot="1" x14ac:dyDescent="0.4">
      <c r="A1554" s="69" t="s">
        <v>1983</v>
      </c>
      <c r="B1554" s="73" t="s">
        <v>86</v>
      </c>
      <c r="C1554" s="85">
        <v>6000</v>
      </c>
      <c r="D1554" s="84">
        <v>6000</v>
      </c>
      <c r="E1554" s="10">
        <v>50</v>
      </c>
      <c r="F1554" s="123" t="str">
        <f t="shared" si="49"/>
        <v>PLATINASTA</v>
      </c>
      <c r="G1554" s="102" t="s">
        <v>2166</v>
      </c>
      <c r="H1554" s="110" t="str">
        <f t="shared" si="50"/>
        <v xml:space="preserve"> </v>
      </c>
      <c r="I1554" s="89"/>
    </row>
    <row r="1555" spans="1:9" s="9" customFormat="1" ht="30" customHeight="1" thickBot="1" x14ac:dyDescent="0.4">
      <c r="A1555" s="69" t="s">
        <v>1984</v>
      </c>
      <c r="B1555" s="73" t="s">
        <v>210</v>
      </c>
      <c r="C1555" s="85">
        <v>7000</v>
      </c>
      <c r="D1555" s="84">
        <v>7000</v>
      </c>
      <c r="E1555" s="10" t="s">
        <v>1563</v>
      </c>
      <c r="F1555" s="123" t="str">
        <f t="shared" si="49"/>
        <v xml:space="preserve"> </v>
      </c>
      <c r="G1555" s="102" t="s">
        <v>2166</v>
      </c>
      <c r="H1555" s="110" t="str">
        <f t="shared" si="50"/>
        <v xml:space="preserve"> </v>
      </c>
      <c r="I1555" s="89"/>
    </row>
    <row r="1556" spans="1:9" s="9" customFormat="1" ht="30" customHeight="1" thickBot="1" x14ac:dyDescent="0.4">
      <c r="A1556" s="69" t="s">
        <v>14</v>
      </c>
      <c r="B1556" s="73" t="s">
        <v>2</v>
      </c>
      <c r="C1556" s="85">
        <v>25440</v>
      </c>
      <c r="D1556" s="2">
        <f>19440</f>
        <v>19440</v>
      </c>
      <c r="E1556" s="91">
        <v>162</v>
      </c>
      <c r="F1556" s="123" t="str">
        <f t="shared" si="49"/>
        <v>PLATINASTA</v>
      </c>
      <c r="G1556" s="91">
        <v>162</v>
      </c>
      <c r="H1556" s="110" t="str">
        <f t="shared" si="50"/>
        <v>PLATINASTA PLUS</v>
      </c>
      <c r="I1556" s="89"/>
    </row>
    <row r="1557" spans="1:9" s="9" customFormat="1" ht="42.75" customHeight="1" thickBot="1" x14ac:dyDescent="0.4">
      <c r="A1557" s="69" t="s">
        <v>731</v>
      </c>
      <c r="B1557" s="73" t="s">
        <v>44</v>
      </c>
      <c r="C1557" s="85">
        <v>14000</v>
      </c>
      <c r="D1557" s="84">
        <f>3000</f>
        <v>3000</v>
      </c>
      <c r="E1557" s="48">
        <v>42</v>
      </c>
      <c r="F1557" s="123" t="str">
        <f t="shared" si="49"/>
        <v>DIJAMANTSKA</v>
      </c>
      <c r="G1557" s="102">
        <v>42</v>
      </c>
      <c r="H1557" s="110" t="str">
        <f t="shared" si="50"/>
        <v>PLATINASTA PLUS</v>
      </c>
      <c r="I1557" s="89"/>
    </row>
    <row r="1558" spans="1:9" s="9" customFormat="1" ht="30" customHeight="1" thickBot="1" x14ac:dyDescent="0.4">
      <c r="A1558" s="69" t="s">
        <v>1985</v>
      </c>
      <c r="B1558" s="73" t="s">
        <v>72</v>
      </c>
      <c r="C1558" s="85">
        <v>6000</v>
      </c>
      <c r="D1558" s="84">
        <v>6000</v>
      </c>
      <c r="E1558" s="48">
        <v>35</v>
      </c>
      <c r="F1558" s="123" t="str">
        <f t="shared" si="49"/>
        <v>PLATINASTA</v>
      </c>
      <c r="G1558" s="102" t="s">
        <v>2166</v>
      </c>
      <c r="H1558" s="110" t="str">
        <f t="shared" si="50"/>
        <v xml:space="preserve"> </v>
      </c>
      <c r="I1558" s="89"/>
    </row>
    <row r="1559" spans="1:9" s="9" customFormat="1" ht="30" customHeight="1" thickBot="1" x14ac:dyDescent="0.4">
      <c r="A1559" s="69" t="s">
        <v>1987</v>
      </c>
      <c r="B1559" s="73" t="s">
        <v>1988</v>
      </c>
      <c r="C1559" s="85">
        <v>2000</v>
      </c>
      <c r="D1559" s="84">
        <v>2000</v>
      </c>
      <c r="E1559" s="10" t="s">
        <v>1559</v>
      </c>
      <c r="F1559" s="123" t="str">
        <f t="shared" si="49"/>
        <v xml:space="preserve"> </v>
      </c>
      <c r="G1559" s="102" t="s">
        <v>2166</v>
      </c>
      <c r="H1559" s="110" t="str">
        <f t="shared" si="50"/>
        <v xml:space="preserve"> </v>
      </c>
      <c r="I1559" s="89" t="s">
        <v>1961</v>
      </c>
    </row>
    <row r="1560" spans="1:9" s="9" customFormat="1" ht="30" customHeight="1" thickBot="1" x14ac:dyDescent="0.4">
      <c r="A1560" s="69" t="s">
        <v>518</v>
      </c>
      <c r="B1560" s="73" t="s">
        <v>1989</v>
      </c>
      <c r="C1560" s="85">
        <v>24760</v>
      </c>
      <c r="D1560" s="3">
        <f>14760</f>
        <v>14760</v>
      </c>
      <c r="E1560" s="91">
        <v>100</v>
      </c>
      <c r="F1560" s="123" t="str">
        <f t="shared" si="49"/>
        <v>PLATINASTA</v>
      </c>
      <c r="G1560" s="101">
        <v>155</v>
      </c>
      <c r="H1560" s="110" t="str">
        <f t="shared" si="50"/>
        <v>PLATINASTA PLUS</v>
      </c>
      <c r="I1560" s="89"/>
    </row>
    <row r="1561" spans="1:9" s="9" customFormat="1" ht="30" customHeight="1" thickBot="1" x14ac:dyDescent="0.4">
      <c r="A1561" s="69" t="s">
        <v>1436</v>
      </c>
      <c r="B1561" s="73" t="s">
        <v>152</v>
      </c>
      <c r="C1561" s="85">
        <v>33000</v>
      </c>
      <c r="D1561" s="1">
        <f>25000</f>
        <v>25000</v>
      </c>
      <c r="E1561" s="48">
        <v>195</v>
      </c>
      <c r="F1561" s="123" t="str">
        <f t="shared" si="49"/>
        <v>PLATINASTA</v>
      </c>
      <c r="G1561" s="102" t="s">
        <v>2166</v>
      </c>
      <c r="H1561" s="110" t="str">
        <f t="shared" si="50"/>
        <v xml:space="preserve"> </v>
      </c>
      <c r="I1561" s="89"/>
    </row>
    <row r="1562" spans="1:9" s="9" customFormat="1" ht="30" customHeight="1" thickBot="1" x14ac:dyDescent="0.4">
      <c r="A1562" s="69" t="s">
        <v>634</v>
      </c>
      <c r="B1562" s="73" t="s">
        <v>6</v>
      </c>
      <c r="C1562" s="85">
        <v>11000</v>
      </c>
      <c r="D1562" s="3">
        <f>5000</f>
        <v>5000</v>
      </c>
      <c r="E1562" s="48">
        <v>104</v>
      </c>
      <c r="F1562" s="123" t="str">
        <f t="shared" si="49"/>
        <v>DIJAMANTSKA</v>
      </c>
      <c r="G1562" s="102" t="s">
        <v>2166</v>
      </c>
      <c r="H1562" s="110" t="str">
        <f t="shared" si="50"/>
        <v xml:space="preserve"> </v>
      </c>
      <c r="I1562" s="89"/>
    </row>
    <row r="1563" spans="1:9" s="9" customFormat="1" ht="64.5" customHeight="1" thickBot="1" x14ac:dyDescent="0.4">
      <c r="A1563" s="69" t="s">
        <v>209</v>
      </c>
      <c r="B1563" s="73" t="s">
        <v>210</v>
      </c>
      <c r="C1563" s="85">
        <v>22000</v>
      </c>
      <c r="D1563" s="50">
        <f>6000</f>
        <v>6000</v>
      </c>
      <c r="E1563" s="91">
        <v>75</v>
      </c>
      <c r="F1563" s="123" t="str">
        <f t="shared" si="49"/>
        <v>DIJAMANTSKA</v>
      </c>
      <c r="G1563" s="101">
        <v>131</v>
      </c>
      <c r="H1563" s="110" t="str">
        <f t="shared" si="50"/>
        <v>PLATINASTA PLUS</v>
      </c>
      <c r="I1563" s="89"/>
    </row>
    <row r="1564" spans="1:9" s="9" customFormat="1" ht="30" customHeight="1" thickBot="1" x14ac:dyDescent="0.4">
      <c r="A1564" s="69" t="s">
        <v>1990</v>
      </c>
      <c r="B1564" s="73" t="s">
        <v>1037</v>
      </c>
      <c r="C1564" s="85">
        <v>6000</v>
      </c>
      <c r="D1564" s="84">
        <v>6000</v>
      </c>
      <c r="E1564" s="10">
        <v>31</v>
      </c>
      <c r="F1564" s="123" t="str">
        <f t="shared" si="49"/>
        <v>PLATINASTA</v>
      </c>
      <c r="G1564" s="102">
        <v>31</v>
      </c>
      <c r="H1564" s="110" t="str">
        <f t="shared" si="50"/>
        <v>PLATINASTA</v>
      </c>
      <c r="I1564" s="89"/>
    </row>
    <row r="1565" spans="1:9" s="9" customFormat="1" ht="30" customHeight="1" thickBot="1" x14ac:dyDescent="0.4">
      <c r="A1565" s="69" t="s">
        <v>1814</v>
      </c>
      <c r="B1565" s="73" t="s">
        <v>228</v>
      </c>
      <c r="C1565" s="85">
        <v>12000</v>
      </c>
      <c r="D1565" s="84">
        <v>12000</v>
      </c>
      <c r="E1565" s="10">
        <v>375</v>
      </c>
      <c r="F1565" s="123" t="str">
        <f t="shared" si="49"/>
        <v>DIJAMANTSKA</v>
      </c>
      <c r="G1565" s="102" t="s">
        <v>2166</v>
      </c>
      <c r="H1565" s="110" t="str">
        <f t="shared" si="50"/>
        <v xml:space="preserve"> </v>
      </c>
      <c r="I1565" s="89"/>
    </row>
    <row r="1566" spans="1:9" s="9" customFormat="1" ht="30" customHeight="1" thickBot="1" x14ac:dyDescent="0.4">
      <c r="A1566" s="69" t="s">
        <v>1696</v>
      </c>
      <c r="B1566" s="73" t="s">
        <v>75</v>
      </c>
      <c r="C1566" s="85">
        <v>13500</v>
      </c>
      <c r="D1566" s="1">
        <v>7500</v>
      </c>
      <c r="E1566" s="91">
        <v>61</v>
      </c>
      <c r="F1566" s="123" t="str">
        <f t="shared" si="49"/>
        <v>PLATINASTA</v>
      </c>
      <c r="G1566" s="101">
        <v>61</v>
      </c>
      <c r="H1566" s="110" t="str">
        <f t="shared" si="50"/>
        <v>PLATINASTA PLUS</v>
      </c>
      <c r="I1566" s="89"/>
    </row>
    <row r="1567" spans="1:9" s="9" customFormat="1" ht="30" customHeight="1" thickBot="1" x14ac:dyDescent="0.4">
      <c r="A1567" s="69" t="s">
        <v>64</v>
      </c>
      <c r="B1567" s="73" t="s">
        <v>498</v>
      </c>
      <c r="C1567" s="85">
        <v>10000</v>
      </c>
      <c r="D1567" s="84">
        <v>10000</v>
      </c>
      <c r="E1567" s="10" t="s">
        <v>1558</v>
      </c>
      <c r="F1567" s="123" t="str">
        <f t="shared" si="49"/>
        <v xml:space="preserve"> </v>
      </c>
      <c r="G1567" s="102" t="s">
        <v>2166</v>
      </c>
      <c r="H1567" s="110" t="str">
        <f t="shared" si="50"/>
        <v xml:space="preserve"> </v>
      </c>
      <c r="I1567" s="89"/>
    </row>
    <row r="1568" spans="1:9" s="9" customFormat="1" ht="55.15" customHeight="1" thickBot="1" x14ac:dyDescent="0.4">
      <c r="A1568" s="69" t="s">
        <v>121</v>
      </c>
      <c r="B1568" s="73" t="s">
        <v>122</v>
      </c>
      <c r="C1568" s="85">
        <v>9200</v>
      </c>
      <c r="D1568" s="14">
        <f>1200</f>
        <v>1200</v>
      </c>
      <c r="E1568" s="48">
        <v>3</v>
      </c>
      <c r="F1568" s="123" t="str">
        <f t="shared" si="49"/>
        <v>PLATINASTA</v>
      </c>
      <c r="G1568" s="102" t="s">
        <v>2166</v>
      </c>
      <c r="H1568" s="110" t="str">
        <f t="shared" si="50"/>
        <v xml:space="preserve"> </v>
      </c>
      <c r="I1568" s="89"/>
    </row>
    <row r="1569" spans="1:9" s="9" customFormat="1" ht="49.15" customHeight="1" thickBot="1" x14ac:dyDescent="0.4">
      <c r="A1569" s="69" t="s">
        <v>1048</v>
      </c>
      <c r="B1569" s="73" t="s">
        <v>1049</v>
      </c>
      <c r="C1569" s="85">
        <v>20000</v>
      </c>
      <c r="D1569" s="4">
        <f>5000</f>
        <v>5000</v>
      </c>
      <c r="E1569" s="10" t="s">
        <v>1558</v>
      </c>
      <c r="F1569" s="123" t="str">
        <f t="shared" si="49"/>
        <v xml:space="preserve"> </v>
      </c>
      <c r="G1569" s="102" t="s">
        <v>2166</v>
      </c>
      <c r="H1569" s="110" t="str">
        <f t="shared" si="50"/>
        <v xml:space="preserve"> </v>
      </c>
      <c r="I1569" s="89"/>
    </row>
    <row r="1570" spans="1:9" s="9" customFormat="1" ht="30" customHeight="1" thickBot="1" x14ac:dyDescent="0.4">
      <c r="A1570" s="69" t="s">
        <v>1991</v>
      </c>
      <c r="B1570" s="73" t="s">
        <v>408</v>
      </c>
      <c r="C1570" s="85">
        <v>12000</v>
      </c>
      <c r="D1570" s="84">
        <v>12000</v>
      </c>
      <c r="E1570" s="10">
        <v>300</v>
      </c>
      <c r="F1570" s="123" t="str">
        <f t="shared" si="49"/>
        <v>DIJAMANTSKA</v>
      </c>
      <c r="G1570" s="102" t="s">
        <v>2166</v>
      </c>
      <c r="H1570" s="110" t="str">
        <f t="shared" si="50"/>
        <v xml:space="preserve"> </v>
      </c>
      <c r="I1570" s="89"/>
    </row>
    <row r="1571" spans="1:9" s="9" customFormat="1" ht="46.9" customHeight="1" thickBot="1" x14ac:dyDescent="0.4">
      <c r="A1571" s="69" t="s">
        <v>644</v>
      </c>
      <c r="B1571" s="73" t="s">
        <v>203</v>
      </c>
      <c r="C1571" s="85">
        <v>36000</v>
      </c>
      <c r="D1571" s="3">
        <f>10000</f>
        <v>10000</v>
      </c>
      <c r="E1571" s="48">
        <v>142</v>
      </c>
      <c r="F1571" s="123" t="str">
        <f t="shared" si="49"/>
        <v>DIJAMANTSKA</v>
      </c>
      <c r="G1571" s="102" t="s">
        <v>2166</v>
      </c>
      <c r="H1571" s="110" t="str">
        <f t="shared" si="50"/>
        <v xml:space="preserve"> </v>
      </c>
      <c r="I1571" s="89"/>
    </row>
    <row r="1572" spans="1:9" s="9" customFormat="1" ht="44.5" customHeight="1" thickBot="1" x14ac:dyDescent="0.4">
      <c r="A1572" s="69" t="s">
        <v>358</v>
      </c>
      <c r="B1572" s="73" t="s">
        <v>34</v>
      </c>
      <c r="C1572" s="85">
        <v>45000</v>
      </c>
      <c r="D1572" s="84">
        <v>25000</v>
      </c>
      <c r="E1572" s="10" t="s">
        <v>1558</v>
      </c>
      <c r="F1572" s="123" t="str">
        <f t="shared" si="49"/>
        <v xml:space="preserve"> </v>
      </c>
      <c r="G1572" s="102" t="s">
        <v>2166</v>
      </c>
      <c r="H1572" s="110" t="str">
        <f t="shared" si="50"/>
        <v xml:space="preserve"> </v>
      </c>
      <c r="I1572" s="89"/>
    </row>
    <row r="1573" spans="1:9" s="9" customFormat="1" ht="44.5" customHeight="1" thickBot="1" x14ac:dyDescent="0.4">
      <c r="A1573" s="69" t="s">
        <v>480</v>
      </c>
      <c r="B1573" s="73" t="s">
        <v>78</v>
      </c>
      <c r="C1573" s="85">
        <v>13500</v>
      </c>
      <c r="D1573" s="50">
        <f>2500</f>
        <v>2500</v>
      </c>
      <c r="E1573" s="48">
        <v>20</v>
      </c>
      <c r="F1573" s="123" t="str">
        <f t="shared" si="49"/>
        <v>PLATINASTA</v>
      </c>
      <c r="G1573" s="102" t="s">
        <v>2166</v>
      </c>
      <c r="H1573" s="110" t="str">
        <f t="shared" si="50"/>
        <v xml:space="preserve"> </v>
      </c>
      <c r="I1573" s="89"/>
    </row>
    <row r="1574" spans="1:9" s="9" customFormat="1" ht="61.9" customHeight="1" thickBot="1" x14ac:dyDescent="0.4">
      <c r="A1574" s="69" t="s">
        <v>175</v>
      </c>
      <c r="B1574" s="73" t="s">
        <v>21</v>
      </c>
      <c r="C1574" s="85">
        <v>20800</v>
      </c>
      <c r="D1574" s="50">
        <f>5000</f>
        <v>5000</v>
      </c>
      <c r="E1574" s="48">
        <v>81</v>
      </c>
      <c r="F1574" s="123" t="str">
        <f t="shared" si="49"/>
        <v>DIJAMANTSKA</v>
      </c>
      <c r="G1574" s="102" t="s">
        <v>2166</v>
      </c>
      <c r="H1574" s="110" t="str">
        <f t="shared" si="50"/>
        <v xml:space="preserve"> </v>
      </c>
      <c r="I1574" s="89"/>
    </row>
    <row r="1575" spans="1:9" s="9" customFormat="1" ht="30" customHeight="1" thickBot="1" x14ac:dyDescent="0.4">
      <c r="A1575" s="69" t="s">
        <v>400</v>
      </c>
      <c r="B1575" s="73" t="s">
        <v>21</v>
      </c>
      <c r="C1575" s="70">
        <v>16000</v>
      </c>
      <c r="D1575" s="50">
        <v>10000</v>
      </c>
      <c r="E1575" s="48">
        <v>110</v>
      </c>
      <c r="F1575" s="123" t="str">
        <f t="shared" si="49"/>
        <v>DIJAMANTSKA</v>
      </c>
      <c r="G1575" s="102" t="s">
        <v>2166</v>
      </c>
      <c r="H1575" s="110" t="str">
        <f t="shared" si="50"/>
        <v xml:space="preserve"> </v>
      </c>
      <c r="I1575" s="89"/>
    </row>
    <row r="1576" spans="1:9" s="9" customFormat="1" ht="30" customHeight="1" thickBot="1" x14ac:dyDescent="0.4">
      <c r="A1576" s="69" t="s">
        <v>1468</v>
      </c>
      <c r="B1576" s="73" t="s">
        <v>456</v>
      </c>
      <c r="C1576" s="85">
        <v>18500</v>
      </c>
      <c r="D1576" s="1">
        <v>12500</v>
      </c>
      <c r="E1576" s="48">
        <v>100</v>
      </c>
      <c r="F1576" s="123" t="str">
        <f t="shared" si="49"/>
        <v>PLATINASTA</v>
      </c>
      <c r="G1576" s="102" t="s">
        <v>2166</v>
      </c>
      <c r="H1576" s="110" t="str">
        <f t="shared" si="50"/>
        <v xml:space="preserve"> </v>
      </c>
      <c r="I1576" s="89"/>
    </row>
    <row r="1577" spans="1:9" s="9" customFormat="1" ht="30" customHeight="1" thickBot="1" x14ac:dyDescent="0.4">
      <c r="A1577" s="69" t="s">
        <v>692</v>
      </c>
      <c r="B1577" s="73" t="s">
        <v>170</v>
      </c>
      <c r="C1577" s="85">
        <v>6000</v>
      </c>
      <c r="D1577" s="3">
        <f>1000</f>
        <v>1000</v>
      </c>
      <c r="E1577" s="48">
        <v>45</v>
      </c>
      <c r="F1577" s="123" t="str">
        <f t="shared" si="49"/>
        <v>DIJAMANTSKA</v>
      </c>
      <c r="G1577" s="102" t="s">
        <v>2166</v>
      </c>
      <c r="H1577" s="110" t="str">
        <f t="shared" si="50"/>
        <v xml:space="preserve"> </v>
      </c>
      <c r="I1577" s="89"/>
    </row>
    <row r="1578" spans="1:9" s="9" customFormat="1" ht="30" customHeight="1" thickBot="1" x14ac:dyDescent="0.4">
      <c r="A1578" s="69" t="s">
        <v>1994</v>
      </c>
      <c r="B1578" s="73" t="s">
        <v>32</v>
      </c>
      <c r="C1578" s="85">
        <v>6000</v>
      </c>
      <c r="D1578" s="84">
        <v>6000</v>
      </c>
      <c r="E1578" s="10">
        <v>46</v>
      </c>
      <c r="F1578" s="123" t="str">
        <f t="shared" si="49"/>
        <v>PLATINASTA</v>
      </c>
      <c r="G1578" s="102" t="s">
        <v>2166</v>
      </c>
      <c r="H1578" s="110" t="str">
        <f t="shared" si="50"/>
        <v xml:space="preserve"> </v>
      </c>
      <c r="I1578" s="89"/>
    </row>
    <row r="1579" spans="1:9" s="9" customFormat="1" ht="30" customHeight="1" thickBot="1" x14ac:dyDescent="0.4">
      <c r="A1579" s="69" t="s">
        <v>1995</v>
      </c>
      <c r="B1579" s="73" t="s">
        <v>23</v>
      </c>
      <c r="C1579" s="85">
        <v>12000</v>
      </c>
      <c r="D1579" s="84">
        <v>12000</v>
      </c>
      <c r="E1579" s="10" t="s">
        <v>1563</v>
      </c>
      <c r="F1579" s="123" t="str">
        <f t="shared" si="49"/>
        <v xml:space="preserve"> </v>
      </c>
      <c r="G1579" s="102" t="s">
        <v>2166</v>
      </c>
      <c r="H1579" s="110" t="str">
        <f t="shared" si="50"/>
        <v xml:space="preserve"> </v>
      </c>
      <c r="I1579" s="89"/>
    </row>
    <row r="1580" spans="1:9" s="9" customFormat="1" ht="30" customHeight="1" thickBot="1" x14ac:dyDescent="0.4">
      <c r="A1580" s="69" t="s">
        <v>1996</v>
      </c>
      <c r="B1580" s="73" t="s">
        <v>1999</v>
      </c>
      <c r="C1580" s="85">
        <v>6000</v>
      </c>
      <c r="D1580" s="84">
        <v>6000</v>
      </c>
      <c r="E1580" s="91">
        <v>140</v>
      </c>
      <c r="F1580" s="123" t="str">
        <f t="shared" si="49"/>
        <v>DIJAMANTSKA</v>
      </c>
      <c r="G1580" s="91">
        <v>140</v>
      </c>
      <c r="H1580" s="110" t="str">
        <f t="shared" si="50"/>
        <v>DIJAMANTSKA</v>
      </c>
      <c r="I1580" s="89"/>
    </row>
    <row r="1581" spans="1:9" s="9" customFormat="1" ht="30" customHeight="1" thickBot="1" x14ac:dyDescent="0.4">
      <c r="A1581" s="69" t="s">
        <v>1997</v>
      </c>
      <c r="B1581" s="73" t="s">
        <v>1999</v>
      </c>
      <c r="C1581" s="85">
        <v>6000</v>
      </c>
      <c r="D1581" s="84">
        <v>6000</v>
      </c>
      <c r="E1581" s="10">
        <v>34</v>
      </c>
      <c r="F1581" s="123" t="str">
        <f t="shared" si="49"/>
        <v>PLATINASTA</v>
      </c>
      <c r="G1581" s="102" t="s">
        <v>2166</v>
      </c>
      <c r="H1581" s="110" t="str">
        <f t="shared" si="50"/>
        <v xml:space="preserve"> </v>
      </c>
      <c r="I1581" s="89"/>
    </row>
    <row r="1582" spans="1:9" s="9" customFormat="1" ht="46.5" customHeight="1" thickBot="1" x14ac:dyDescent="0.4">
      <c r="A1582" s="69" t="s">
        <v>1366</v>
      </c>
      <c r="B1582" s="73" t="s">
        <v>90</v>
      </c>
      <c r="C1582" s="85">
        <v>18000</v>
      </c>
      <c r="D1582" s="1">
        <v>6000</v>
      </c>
      <c r="E1582" s="10">
        <v>100</v>
      </c>
      <c r="F1582" s="123" t="str">
        <f t="shared" si="49"/>
        <v>DIJAMANTSKA</v>
      </c>
      <c r="G1582" s="102">
        <v>100</v>
      </c>
      <c r="H1582" s="110" t="str">
        <f t="shared" si="50"/>
        <v>PLATINASTA PLUS</v>
      </c>
      <c r="I1582" s="89"/>
    </row>
    <row r="1583" spans="1:9" s="9" customFormat="1" ht="30" customHeight="1" thickBot="1" x14ac:dyDescent="0.4">
      <c r="A1583" s="69" t="s">
        <v>1998</v>
      </c>
      <c r="B1583" s="73" t="s">
        <v>6</v>
      </c>
      <c r="C1583" s="85">
        <v>2000</v>
      </c>
      <c r="D1583" s="84">
        <v>2000</v>
      </c>
      <c r="E1583" s="10">
        <v>75</v>
      </c>
      <c r="F1583" s="123" t="str">
        <f t="shared" si="49"/>
        <v>DIJAMANTSKA</v>
      </c>
      <c r="G1583" s="102" t="s">
        <v>2166</v>
      </c>
      <c r="H1583" s="110" t="str">
        <f t="shared" si="50"/>
        <v xml:space="preserve"> </v>
      </c>
      <c r="I1583" s="89"/>
    </row>
    <row r="1584" spans="1:9" s="9" customFormat="1" ht="50.25" customHeight="1" thickBot="1" x14ac:dyDescent="0.4">
      <c r="A1584" s="69" t="s">
        <v>623</v>
      </c>
      <c r="B1584" s="73" t="s">
        <v>138</v>
      </c>
      <c r="C1584" s="85">
        <v>30000</v>
      </c>
      <c r="D1584" s="3">
        <f>3500</f>
        <v>3500</v>
      </c>
      <c r="E1584" s="91">
        <v>172</v>
      </c>
      <c r="F1584" s="123" t="str">
        <f t="shared" si="49"/>
        <v>DIJAMANTSKA</v>
      </c>
      <c r="G1584" s="101">
        <v>197</v>
      </c>
      <c r="H1584" s="110" t="str">
        <f t="shared" si="50"/>
        <v>PLATINASTA PLUS</v>
      </c>
      <c r="I1584" s="89"/>
    </row>
    <row r="1585" spans="1:9" s="9" customFormat="1" ht="30" customHeight="1" thickBot="1" x14ac:dyDescent="0.4">
      <c r="A1585" s="69" t="s">
        <v>2122</v>
      </c>
      <c r="B1585" s="73" t="s">
        <v>1397</v>
      </c>
      <c r="C1585" s="70">
        <v>16080</v>
      </c>
      <c r="D1585" s="1">
        <v>16080</v>
      </c>
      <c r="E1585" s="48">
        <v>129</v>
      </c>
      <c r="F1585" s="123" t="str">
        <f t="shared" si="49"/>
        <v>PLATINASTA</v>
      </c>
      <c r="G1585" s="102" t="s">
        <v>2166</v>
      </c>
      <c r="H1585" s="110" t="str">
        <f t="shared" si="50"/>
        <v xml:space="preserve"> </v>
      </c>
      <c r="I1585" s="89"/>
    </row>
    <row r="1586" spans="1:9" s="9" customFormat="1" ht="30" customHeight="1" thickBot="1" x14ac:dyDescent="0.4">
      <c r="A1586" s="69" t="s">
        <v>2000</v>
      </c>
      <c r="B1586" s="73" t="s">
        <v>5</v>
      </c>
      <c r="C1586" s="70">
        <v>5000</v>
      </c>
      <c r="D1586" s="1">
        <v>5000</v>
      </c>
      <c r="E1586" s="10" t="s">
        <v>1584</v>
      </c>
      <c r="F1586" s="123" t="str">
        <f t="shared" si="49"/>
        <v xml:space="preserve"> </v>
      </c>
      <c r="G1586" s="102" t="s">
        <v>2166</v>
      </c>
      <c r="H1586" s="110" t="str">
        <f t="shared" si="50"/>
        <v xml:space="preserve"> </v>
      </c>
      <c r="I1586" s="89"/>
    </row>
    <row r="1587" spans="1:9" s="9" customFormat="1" ht="30" customHeight="1" thickBot="1" x14ac:dyDescent="0.4">
      <c r="A1587" s="69" t="s">
        <v>2001</v>
      </c>
      <c r="B1587" s="73" t="s">
        <v>358</v>
      </c>
      <c r="C1587" s="70">
        <v>2000</v>
      </c>
      <c r="D1587" s="1">
        <v>2000</v>
      </c>
      <c r="E1587" s="10">
        <v>80</v>
      </c>
      <c r="F1587" s="123" t="str">
        <f t="shared" ref="F1587:F1649" si="51">IFERROR(IF(D1587/E1587&gt;=120,"PLATINASTA","DIJAMANTSKA")," ")</f>
        <v>DIJAMANTSKA</v>
      </c>
      <c r="G1587" s="102" t="s">
        <v>2166</v>
      </c>
      <c r="H1587" s="110" t="str">
        <f>IFERROR(IF(OR((D1587-6000)/E1587&gt;=120,(C1587-6000)/G1587&gt;=120),"PLATINASTA PLUS",IF(AND((C1587/G1587&gt;=120),C1587&lt;(G1587*120+6000)),"PLATINASTA","DIJAMANTSKA"))," ")</f>
        <v xml:space="preserve"> </v>
      </c>
      <c r="I1587" s="89"/>
    </row>
    <row r="1588" spans="1:9" s="9" customFormat="1" ht="30" customHeight="1" thickBot="1" x14ac:dyDescent="0.4">
      <c r="A1588" s="69" t="s">
        <v>2002</v>
      </c>
      <c r="B1588" s="73" t="s">
        <v>358</v>
      </c>
      <c r="C1588" s="70">
        <v>11000</v>
      </c>
      <c r="D1588" s="1">
        <v>6000</v>
      </c>
      <c r="E1588" s="91">
        <v>91</v>
      </c>
      <c r="F1588" s="123" t="str">
        <f t="shared" si="51"/>
        <v>DIJAMANTSKA</v>
      </c>
      <c r="G1588" s="101">
        <v>91</v>
      </c>
      <c r="H1588" s="110" t="str">
        <f>IFERROR(IF(OR((D1588-6000)/E1588&gt;=120,(C1588-6000)/G1588&gt;=120),"PLATINASTA PLUS",IF(AND((C1588/G1588&gt;=120),C1588&lt;(G1588*120+6000)),"PLATINASTA","DIJAMANTSKA"))," ")</f>
        <v>PLATINASTA</v>
      </c>
      <c r="I1588" s="89"/>
    </row>
    <row r="1589" spans="1:9" s="9" customFormat="1" ht="51" customHeight="1" thickBot="1" x14ac:dyDescent="0.4">
      <c r="A1589" s="69" t="s">
        <v>990</v>
      </c>
      <c r="B1589" s="41" t="s">
        <v>251</v>
      </c>
      <c r="C1589" s="40">
        <v>12700</v>
      </c>
      <c r="D1589" s="4">
        <f>6500</f>
        <v>6500</v>
      </c>
      <c r="E1589" s="91">
        <v>55</v>
      </c>
      <c r="F1589" s="123" t="str">
        <f t="shared" si="51"/>
        <v>DIJAMANTSKA</v>
      </c>
      <c r="G1589" s="101">
        <v>55</v>
      </c>
      <c r="H1589" s="110" t="s">
        <v>2191</v>
      </c>
      <c r="I1589" s="89"/>
    </row>
    <row r="1590" spans="1:9" s="9" customFormat="1" ht="43.5" customHeight="1" thickBot="1" x14ac:dyDescent="0.4">
      <c r="A1590" s="69" t="s">
        <v>580</v>
      </c>
      <c r="B1590" s="73" t="s">
        <v>26</v>
      </c>
      <c r="C1590" s="70">
        <v>14200</v>
      </c>
      <c r="D1590" s="3">
        <f>1000</f>
        <v>1000</v>
      </c>
      <c r="E1590" s="91">
        <v>48</v>
      </c>
      <c r="F1590" s="123" t="str">
        <f t="shared" si="51"/>
        <v>DIJAMANTSKA</v>
      </c>
      <c r="G1590" s="101">
        <v>60</v>
      </c>
      <c r="H1590" s="110" t="str">
        <f t="shared" ref="H1590:H1652" si="52">IFERROR(IF(OR((D1590-6000)/E1590&gt;=120,(C1590-6000)/G1590&gt;=120),"PLATINASTA PLUS",IF(AND((C1590/G1590&gt;=120),C1590&lt;(G1590*120+6000)),"PLATINASTA","DIJAMANTSKA"))," ")</f>
        <v>PLATINASTA PLUS</v>
      </c>
      <c r="I1590" s="89"/>
    </row>
    <row r="1591" spans="1:9" s="9" customFormat="1" ht="42.75" customHeight="1" thickBot="1" x14ac:dyDescent="0.4">
      <c r="A1591" s="69" t="s">
        <v>236</v>
      </c>
      <c r="B1591" s="73" t="s">
        <v>237</v>
      </c>
      <c r="C1591" s="70">
        <v>12000</v>
      </c>
      <c r="D1591" s="1">
        <v>3000</v>
      </c>
      <c r="E1591" s="163">
        <v>100</v>
      </c>
      <c r="F1591" s="123" t="str">
        <f t="shared" si="51"/>
        <v>DIJAMANTSKA</v>
      </c>
      <c r="G1591" s="164">
        <v>100</v>
      </c>
      <c r="H1591" s="110" t="str">
        <f t="shared" si="52"/>
        <v>PLATINASTA</v>
      </c>
      <c r="I1591" s="89"/>
    </row>
    <row r="1592" spans="1:9" s="9" customFormat="1" ht="49.15" customHeight="1" thickBot="1" x14ac:dyDescent="0.4">
      <c r="A1592" s="69" t="s">
        <v>796</v>
      </c>
      <c r="B1592" s="73" t="s">
        <v>2</v>
      </c>
      <c r="C1592" s="70">
        <v>19000</v>
      </c>
      <c r="D1592" s="50">
        <f>6000</f>
        <v>6000</v>
      </c>
      <c r="E1592" s="91">
        <v>35</v>
      </c>
      <c r="F1592" s="123" t="str">
        <f t="shared" si="51"/>
        <v>PLATINASTA</v>
      </c>
      <c r="G1592" s="101">
        <v>35</v>
      </c>
      <c r="H1592" s="110" t="str">
        <f t="shared" si="52"/>
        <v>PLATINASTA PLUS</v>
      </c>
      <c r="I1592" s="89"/>
    </row>
    <row r="1593" spans="1:9" s="9" customFormat="1" ht="30" customHeight="1" thickBot="1" x14ac:dyDescent="0.4">
      <c r="A1593" s="69" t="s">
        <v>2004</v>
      </c>
      <c r="B1593" s="73" t="s">
        <v>70</v>
      </c>
      <c r="C1593" s="70">
        <v>4000</v>
      </c>
      <c r="D1593" s="107">
        <v>4000</v>
      </c>
      <c r="E1593" s="10">
        <v>40</v>
      </c>
      <c r="F1593" s="123" t="str">
        <f t="shared" si="51"/>
        <v>DIJAMANTSKA</v>
      </c>
      <c r="G1593" s="102" t="s">
        <v>2166</v>
      </c>
      <c r="H1593" s="110" t="str">
        <f t="shared" si="52"/>
        <v xml:space="preserve"> </v>
      </c>
      <c r="I1593" s="89"/>
    </row>
    <row r="1594" spans="1:9" s="9" customFormat="1" ht="30" customHeight="1" thickBot="1" x14ac:dyDescent="0.4">
      <c r="A1594" s="69" t="s">
        <v>824</v>
      </c>
      <c r="B1594" s="73" t="s">
        <v>825</v>
      </c>
      <c r="C1594" s="70">
        <v>15000</v>
      </c>
      <c r="D1594" s="1">
        <v>15000</v>
      </c>
      <c r="E1594" s="10" t="s">
        <v>1558</v>
      </c>
      <c r="F1594" s="123" t="str">
        <f t="shared" si="51"/>
        <v xml:space="preserve"> </v>
      </c>
      <c r="G1594" s="102" t="s">
        <v>2166</v>
      </c>
      <c r="H1594" s="110" t="str">
        <f t="shared" si="52"/>
        <v xml:space="preserve"> </v>
      </c>
      <c r="I1594" s="59"/>
    </row>
    <row r="1595" spans="1:9" s="9" customFormat="1" ht="30" customHeight="1" thickBot="1" x14ac:dyDescent="0.4">
      <c r="A1595" s="69" t="s">
        <v>67</v>
      </c>
      <c r="B1595" s="73" t="s">
        <v>68</v>
      </c>
      <c r="C1595" s="70">
        <v>6000</v>
      </c>
      <c r="D1595" s="2">
        <f>3000</f>
        <v>3000</v>
      </c>
      <c r="E1595" s="10" t="s">
        <v>1559</v>
      </c>
      <c r="F1595" s="123" t="str">
        <f t="shared" si="51"/>
        <v xml:space="preserve"> </v>
      </c>
      <c r="G1595" s="102" t="s">
        <v>2166</v>
      </c>
      <c r="H1595" s="110" t="str">
        <f t="shared" si="52"/>
        <v xml:space="preserve"> </v>
      </c>
      <c r="I1595" s="89"/>
    </row>
    <row r="1596" spans="1:9" s="9" customFormat="1" ht="46.9" customHeight="1" thickBot="1" x14ac:dyDescent="0.4">
      <c r="A1596" s="69" t="s">
        <v>41</v>
      </c>
      <c r="B1596" s="73" t="s">
        <v>546</v>
      </c>
      <c r="C1596" s="70">
        <v>60000</v>
      </c>
      <c r="D1596" s="1">
        <v>60000</v>
      </c>
      <c r="E1596" s="10" t="s">
        <v>1558</v>
      </c>
      <c r="F1596" s="123" t="str">
        <f t="shared" si="51"/>
        <v xml:space="preserve"> </v>
      </c>
      <c r="G1596" s="102" t="s">
        <v>2166</v>
      </c>
      <c r="H1596" s="110" t="str">
        <f t="shared" si="52"/>
        <v xml:space="preserve"> </v>
      </c>
      <c r="I1596" s="89"/>
    </row>
    <row r="1597" spans="1:9" s="9" customFormat="1" ht="46.5" customHeight="1" thickBot="1" x14ac:dyDescent="0.4">
      <c r="A1597" s="69" t="s">
        <v>2005</v>
      </c>
      <c r="B1597" s="73" t="s">
        <v>608</v>
      </c>
      <c r="C1597" s="70">
        <v>14000</v>
      </c>
      <c r="D1597" s="1">
        <v>6000</v>
      </c>
      <c r="E1597" s="91">
        <v>63</v>
      </c>
      <c r="F1597" s="123" t="str">
        <f t="shared" si="51"/>
        <v>DIJAMANTSKA</v>
      </c>
      <c r="G1597" s="101">
        <v>57</v>
      </c>
      <c r="H1597" s="110" t="str">
        <f t="shared" si="52"/>
        <v>PLATINASTA PLUS</v>
      </c>
      <c r="I1597" s="89"/>
    </row>
    <row r="1598" spans="1:9" s="9" customFormat="1" ht="30" customHeight="1" thickBot="1" x14ac:dyDescent="0.4">
      <c r="A1598" s="69" t="s">
        <v>2006</v>
      </c>
      <c r="B1598" s="73" t="s">
        <v>50</v>
      </c>
      <c r="C1598" s="70">
        <v>6000</v>
      </c>
      <c r="D1598" s="1">
        <v>6000</v>
      </c>
      <c r="E1598" s="10">
        <v>22</v>
      </c>
      <c r="F1598" s="123" t="str">
        <f t="shared" si="51"/>
        <v>PLATINASTA</v>
      </c>
      <c r="G1598" s="102" t="s">
        <v>2166</v>
      </c>
      <c r="H1598" s="110" t="str">
        <f t="shared" si="52"/>
        <v xml:space="preserve"> </v>
      </c>
      <c r="I1598" s="89"/>
    </row>
    <row r="1599" spans="1:9" s="9" customFormat="1" ht="30" customHeight="1" thickBot="1" x14ac:dyDescent="0.4">
      <c r="A1599" s="69" t="s">
        <v>2007</v>
      </c>
      <c r="B1599" s="73" t="s">
        <v>86</v>
      </c>
      <c r="C1599" s="70">
        <v>5000</v>
      </c>
      <c r="D1599" s="107">
        <v>5000</v>
      </c>
      <c r="E1599" s="91">
        <v>75</v>
      </c>
      <c r="F1599" s="123" t="str">
        <f t="shared" si="51"/>
        <v>DIJAMANTSKA</v>
      </c>
      <c r="G1599" s="101">
        <v>69</v>
      </c>
      <c r="H1599" s="110" t="str">
        <f t="shared" si="52"/>
        <v>DIJAMANTSKA</v>
      </c>
      <c r="I1599" s="89"/>
    </row>
    <row r="1600" spans="1:9" s="9" customFormat="1" ht="48.75" customHeight="1" thickBot="1" x14ac:dyDescent="0.4">
      <c r="A1600" s="69" t="s">
        <v>258</v>
      </c>
      <c r="B1600" s="73" t="s">
        <v>247</v>
      </c>
      <c r="C1600" s="70">
        <v>19440</v>
      </c>
      <c r="D1600" s="3">
        <f>10000</f>
        <v>10000</v>
      </c>
      <c r="E1600" s="91">
        <v>102</v>
      </c>
      <c r="F1600" s="123" t="str">
        <f t="shared" si="51"/>
        <v>DIJAMANTSKA</v>
      </c>
      <c r="G1600" s="101">
        <v>102</v>
      </c>
      <c r="H1600" s="110" t="str">
        <f t="shared" si="52"/>
        <v>PLATINASTA PLUS</v>
      </c>
      <c r="I1600" s="89"/>
    </row>
    <row r="1601" spans="1:9" s="9" customFormat="1" ht="30" customHeight="1" thickBot="1" x14ac:dyDescent="0.4">
      <c r="A1601" s="69" t="s">
        <v>2008</v>
      </c>
      <c r="B1601" s="73" t="s">
        <v>40</v>
      </c>
      <c r="C1601" s="70">
        <v>6000</v>
      </c>
      <c r="D1601" s="1">
        <v>6000</v>
      </c>
      <c r="E1601" s="10">
        <v>165</v>
      </c>
      <c r="F1601" s="123" t="str">
        <f t="shared" si="51"/>
        <v>DIJAMANTSKA</v>
      </c>
      <c r="G1601" s="102" t="s">
        <v>2166</v>
      </c>
      <c r="H1601" s="110" t="str">
        <f t="shared" si="52"/>
        <v xml:space="preserve"> </v>
      </c>
      <c r="I1601" s="89"/>
    </row>
    <row r="1602" spans="1:9" s="9" customFormat="1" ht="30" customHeight="1" thickBot="1" x14ac:dyDescent="0.4">
      <c r="A1602" s="69" t="s">
        <v>2009</v>
      </c>
      <c r="B1602" s="73" t="s">
        <v>40</v>
      </c>
      <c r="C1602" s="70">
        <v>6000</v>
      </c>
      <c r="D1602" s="1">
        <v>6000</v>
      </c>
      <c r="E1602" s="91">
        <v>121</v>
      </c>
      <c r="F1602" s="123" t="str">
        <f t="shared" si="51"/>
        <v>DIJAMANTSKA</v>
      </c>
      <c r="G1602" s="91">
        <v>121</v>
      </c>
      <c r="H1602" s="110" t="str">
        <f t="shared" si="52"/>
        <v>DIJAMANTSKA</v>
      </c>
      <c r="I1602" s="89"/>
    </row>
    <row r="1603" spans="1:9" s="9" customFormat="1" ht="30" customHeight="1" thickBot="1" x14ac:dyDescent="0.4">
      <c r="A1603" s="69" t="s">
        <v>2010</v>
      </c>
      <c r="B1603" s="73" t="s">
        <v>40</v>
      </c>
      <c r="C1603" s="70">
        <v>6000</v>
      </c>
      <c r="D1603" s="1">
        <v>6000</v>
      </c>
      <c r="E1603" s="10">
        <v>156</v>
      </c>
      <c r="F1603" s="123" t="str">
        <f t="shared" si="51"/>
        <v>DIJAMANTSKA</v>
      </c>
      <c r="G1603" s="102" t="s">
        <v>2166</v>
      </c>
      <c r="H1603" s="110" t="str">
        <f t="shared" si="52"/>
        <v xml:space="preserve"> </v>
      </c>
      <c r="I1603" s="89"/>
    </row>
    <row r="1604" spans="1:9" s="9" customFormat="1" ht="30" customHeight="1" thickBot="1" x14ac:dyDescent="0.4">
      <c r="A1604" s="69" t="s">
        <v>527</v>
      </c>
      <c r="B1604" s="71" t="s">
        <v>369</v>
      </c>
      <c r="C1604" s="85">
        <v>14500</v>
      </c>
      <c r="D1604" s="3">
        <f>7000</f>
        <v>7000</v>
      </c>
      <c r="E1604" s="48">
        <v>55</v>
      </c>
      <c r="F1604" s="123" t="str">
        <f t="shared" si="51"/>
        <v>PLATINASTA</v>
      </c>
      <c r="G1604" s="102">
        <v>60</v>
      </c>
      <c r="H1604" s="110" t="str">
        <f t="shared" si="52"/>
        <v>PLATINASTA PLUS</v>
      </c>
      <c r="I1604" s="89"/>
    </row>
    <row r="1605" spans="1:9" s="9" customFormat="1" ht="30" customHeight="1" thickBot="1" x14ac:dyDescent="0.4">
      <c r="A1605" s="69" t="s">
        <v>2011</v>
      </c>
      <c r="B1605" s="73" t="s">
        <v>7</v>
      </c>
      <c r="C1605" s="85">
        <v>8400</v>
      </c>
      <c r="D1605" s="84">
        <v>5000</v>
      </c>
      <c r="E1605" s="10">
        <v>60</v>
      </c>
      <c r="F1605" s="123" t="str">
        <f t="shared" si="51"/>
        <v>DIJAMANTSKA</v>
      </c>
      <c r="G1605" s="102" t="s">
        <v>2166</v>
      </c>
      <c r="H1605" s="110" t="str">
        <f t="shared" si="52"/>
        <v xml:space="preserve"> </v>
      </c>
      <c r="I1605" s="89"/>
    </row>
    <row r="1606" spans="1:9" s="9" customFormat="1" ht="30" customHeight="1" thickBot="1" x14ac:dyDescent="0.4">
      <c r="A1606" s="69" t="s">
        <v>2012</v>
      </c>
      <c r="B1606" s="73" t="s">
        <v>1368</v>
      </c>
      <c r="C1606" s="85">
        <v>5000</v>
      </c>
      <c r="D1606" s="84">
        <v>5000</v>
      </c>
      <c r="E1606" s="10">
        <v>70</v>
      </c>
      <c r="F1606" s="123" t="str">
        <f t="shared" si="51"/>
        <v>DIJAMANTSKA</v>
      </c>
      <c r="G1606" s="102" t="s">
        <v>2166</v>
      </c>
      <c r="H1606" s="110" t="str">
        <f t="shared" si="52"/>
        <v xml:space="preserve"> </v>
      </c>
      <c r="I1606" s="89"/>
    </row>
    <row r="1607" spans="1:9" s="9" customFormat="1" ht="30" customHeight="1" thickBot="1" x14ac:dyDescent="0.4">
      <c r="A1607" s="69" t="s">
        <v>2013</v>
      </c>
      <c r="B1607" s="73" t="s">
        <v>2014</v>
      </c>
      <c r="C1607" s="85">
        <v>1200</v>
      </c>
      <c r="D1607" s="84">
        <v>1200</v>
      </c>
      <c r="E1607" s="10" t="s">
        <v>1584</v>
      </c>
      <c r="F1607" s="123" t="str">
        <f t="shared" si="51"/>
        <v xml:space="preserve"> </v>
      </c>
      <c r="G1607" s="102" t="s">
        <v>2166</v>
      </c>
      <c r="H1607" s="110" t="str">
        <f t="shared" si="52"/>
        <v xml:space="preserve"> </v>
      </c>
      <c r="I1607" s="89"/>
    </row>
    <row r="1608" spans="1:9" s="9" customFormat="1" ht="61.9" customHeight="1" thickBot="1" x14ac:dyDescent="0.4">
      <c r="A1608" s="69" t="s">
        <v>640</v>
      </c>
      <c r="B1608" s="73" t="s">
        <v>21</v>
      </c>
      <c r="C1608" s="85">
        <v>27000</v>
      </c>
      <c r="D1608" s="50">
        <f>6000</f>
        <v>6000</v>
      </c>
      <c r="E1608" s="48">
        <v>95</v>
      </c>
      <c r="F1608" s="123" t="str">
        <f t="shared" si="51"/>
        <v>DIJAMANTSKA</v>
      </c>
      <c r="G1608" s="102" t="s">
        <v>2166</v>
      </c>
      <c r="H1608" s="110" t="str">
        <f t="shared" si="52"/>
        <v xml:space="preserve"> </v>
      </c>
      <c r="I1608" s="89"/>
    </row>
    <row r="1609" spans="1:9" s="9" customFormat="1" ht="30" customHeight="1" thickBot="1" x14ac:dyDescent="0.4">
      <c r="A1609" s="69" t="s">
        <v>1501</v>
      </c>
      <c r="B1609" s="73" t="s">
        <v>32</v>
      </c>
      <c r="C1609" s="85">
        <v>8000</v>
      </c>
      <c r="D1609" s="1">
        <f>3000</f>
        <v>3000</v>
      </c>
      <c r="E1609" s="48">
        <v>22</v>
      </c>
      <c r="F1609" s="123" t="str">
        <f t="shared" si="51"/>
        <v>PLATINASTA</v>
      </c>
      <c r="G1609" s="102" t="s">
        <v>2166</v>
      </c>
      <c r="H1609" s="110" t="str">
        <f t="shared" si="52"/>
        <v xml:space="preserve"> </v>
      </c>
      <c r="I1609" s="89"/>
    </row>
    <row r="1610" spans="1:9" s="9" customFormat="1" ht="30" customHeight="1" thickBot="1" x14ac:dyDescent="0.4">
      <c r="A1610" s="69" t="s">
        <v>1463</v>
      </c>
      <c r="B1610" s="73" t="s">
        <v>2015</v>
      </c>
      <c r="C1610" s="85">
        <v>7000</v>
      </c>
      <c r="D1610" s="1">
        <f>1000</f>
        <v>1000</v>
      </c>
      <c r="E1610" s="91">
        <v>88</v>
      </c>
      <c r="F1610" s="123" t="str">
        <f t="shared" si="51"/>
        <v>DIJAMANTSKA</v>
      </c>
      <c r="G1610" s="102" t="s">
        <v>2166</v>
      </c>
      <c r="H1610" s="110" t="str">
        <f t="shared" si="52"/>
        <v xml:space="preserve"> </v>
      </c>
      <c r="I1610" s="89"/>
    </row>
    <row r="1611" spans="1:9" s="9" customFormat="1" ht="30" customHeight="1" thickBot="1" x14ac:dyDescent="0.4">
      <c r="A1611" s="69" t="s">
        <v>2016</v>
      </c>
      <c r="B1611" s="73" t="s">
        <v>203</v>
      </c>
      <c r="C1611" s="85">
        <v>6000</v>
      </c>
      <c r="D1611" s="84">
        <v>6000</v>
      </c>
      <c r="E1611" s="10">
        <v>40</v>
      </c>
      <c r="F1611" s="123" t="str">
        <f t="shared" si="51"/>
        <v>PLATINASTA</v>
      </c>
      <c r="G1611" s="102" t="s">
        <v>2166</v>
      </c>
      <c r="H1611" s="110" t="str">
        <f t="shared" si="52"/>
        <v xml:space="preserve"> </v>
      </c>
      <c r="I1611" s="89"/>
    </row>
    <row r="1612" spans="1:9" s="9" customFormat="1" ht="30" customHeight="1" thickBot="1" x14ac:dyDescent="0.4">
      <c r="A1612" s="69" t="s">
        <v>2017</v>
      </c>
      <c r="B1612" s="73" t="s">
        <v>358</v>
      </c>
      <c r="C1612" s="85">
        <v>5000</v>
      </c>
      <c r="D1612" s="84">
        <v>5000</v>
      </c>
      <c r="E1612" s="10">
        <v>91</v>
      </c>
      <c r="F1612" s="123" t="str">
        <f t="shared" si="51"/>
        <v>DIJAMANTSKA</v>
      </c>
      <c r="G1612" s="102" t="s">
        <v>2166</v>
      </c>
      <c r="H1612" s="110" t="str">
        <f t="shared" si="52"/>
        <v xml:space="preserve"> </v>
      </c>
      <c r="I1612" s="89"/>
    </row>
    <row r="1613" spans="1:9" s="9" customFormat="1" ht="30" customHeight="1" thickBot="1" x14ac:dyDescent="0.4">
      <c r="A1613" s="69" t="s">
        <v>2018</v>
      </c>
      <c r="B1613" s="73" t="s">
        <v>78</v>
      </c>
      <c r="C1613" s="85">
        <v>6200</v>
      </c>
      <c r="D1613" s="84">
        <v>6200</v>
      </c>
      <c r="E1613" s="91">
        <v>25</v>
      </c>
      <c r="F1613" s="123" t="str">
        <f t="shared" si="51"/>
        <v>PLATINASTA</v>
      </c>
      <c r="G1613" s="91">
        <v>25</v>
      </c>
      <c r="H1613" s="110" t="str">
        <f t="shared" si="52"/>
        <v>PLATINASTA</v>
      </c>
      <c r="I1613" s="89"/>
    </row>
    <row r="1614" spans="1:9" s="9" customFormat="1" ht="30" customHeight="1" thickBot="1" x14ac:dyDescent="0.4">
      <c r="A1614" s="69" t="s">
        <v>2019</v>
      </c>
      <c r="B1614" s="73" t="s">
        <v>68</v>
      </c>
      <c r="C1614" s="85">
        <v>5000</v>
      </c>
      <c r="D1614" s="84">
        <v>5000</v>
      </c>
      <c r="E1614" s="10">
        <v>50</v>
      </c>
      <c r="F1614" s="123" t="str">
        <f t="shared" si="51"/>
        <v>DIJAMANTSKA</v>
      </c>
      <c r="G1614" s="102" t="s">
        <v>2166</v>
      </c>
      <c r="H1614" s="110" t="str">
        <f t="shared" si="52"/>
        <v xml:space="preserve"> </v>
      </c>
      <c r="I1614" s="89"/>
    </row>
    <row r="1615" spans="1:9" s="9" customFormat="1" ht="30" customHeight="1" thickBot="1" x14ac:dyDescent="0.4">
      <c r="A1615" s="69" t="s">
        <v>795</v>
      </c>
      <c r="B1615" s="73" t="s">
        <v>26</v>
      </c>
      <c r="C1615" s="85">
        <v>18000</v>
      </c>
      <c r="D1615" s="3">
        <f>6000</f>
        <v>6000</v>
      </c>
      <c r="E1615" s="10" t="s">
        <v>1563</v>
      </c>
      <c r="F1615" s="123" t="str">
        <f t="shared" si="51"/>
        <v xml:space="preserve"> </v>
      </c>
      <c r="G1615" s="102" t="s">
        <v>2166</v>
      </c>
      <c r="H1615" s="110" t="str">
        <f t="shared" si="52"/>
        <v xml:space="preserve"> </v>
      </c>
      <c r="I1615" s="89"/>
    </row>
    <row r="1616" spans="1:9" s="9" customFormat="1" ht="30" customHeight="1" thickBot="1" x14ac:dyDescent="0.4">
      <c r="A1616" s="69" t="s">
        <v>988</v>
      </c>
      <c r="B1616" s="73" t="s">
        <v>1363</v>
      </c>
      <c r="C1616" s="85">
        <v>10000</v>
      </c>
      <c r="D1616" s="84">
        <v>10000</v>
      </c>
      <c r="E1616" s="93">
        <v>57</v>
      </c>
      <c r="F1616" s="123" t="str">
        <f t="shared" si="51"/>
        <v>PLATINASTA</v>
      </c>
      <c r="G1616" s="102" t="s">
        <v>2166</v>
      </c>
      <c r="H1616" s="110" t="str">
        <f t="shared" si="52"/>
        <v xml:space="preserve"> </v>
      </c>
      <c r="I1616" s="89"/>
    </row>
    <row r="1617" spans="1:9" s="9" customFormat="1" ht="30" customHeight="1" thickBot="1" x14ac:dyDescent="0.4">
      <c r="A1617" s="69" t="s">
        <v>2020</v>
      </c>
      <c r="B1617" s="73" t="s">
        <v>222</v>
      </c>
      <c r="C1617" s="85">
        <v>6000</v>
      </c>
      <c r="D1617" s="84">
        <v>6000</v>
      </c>
      <c r="E1617" s="93">
        <v>120</v>
      </c>
      <c r="F1617" s="123" t="str">
        <f t="shared" si="51"/>
        <v>DIJAMANTSKA</v>
      </c>
      <c r="G1617" s="102" t="s">
        <v>2166</v>
      </c>
      <c r="H1617" s="110" t="str">
        <f t="shared" si="52"/>
        <v xml:space="preserve"> </v>
      </c>
      <c r="I1617" s="89"/>
    </row>
    <row r="1618" spans="1:9" s="9" customFormat="1" ht="45" customHeight="1" thickBot="1" x14ac:dyDescent="0.4">
      <c r="A1618" s="69" t="s">
        <v>466</v>
      </c>
      <c r="B1618" s="73" t="s">
        <v>52</v>
      </c>
      <c r="C1618" s="85">
        <v>18000</v>
      </c>
      <c r="D1618" s="84">
        <f>5000</f>
        <v>5000</v>
      </c>
      <c r="E1618" s="91">
        <v>150</v>
      </c>
      <c r="F1618" s="123" t="str">
        <f t="shared" si="51"/>
        <v>DIJAMANTSKA</v>
      </c>
      <c r="G1618" s="101">
        <v>150</v>
      </c>
      <c r="H1618" s="110" t="str">
        <f t="shared" si="52"/>
        <v>PLATINASTA</v>
      </c>
      <c r="I1618" s="89"/>
    </row>
    <row r="1619" spans="1:9" s="9" customFormat="1" ht="30" customHeight="1" thickBot="1" x14ac:dyDescent="0.4">
      <c r="A1619" s="69" t="s">
        <v>2021</v>
      </c>
      <c r="B1619" s="73" t="s">
        <v>706</v>
      </c>
      <c r="C1619" s="85">
        <v>5000</v>
      </c>
      <c r="D1619" s="84">
        <v>5000</v>
      </c>
      <c r="E1619" s="10" t="s">
        <v>1580</v>
      </c>
      <c r="F1619" s="123" t="str">
        <f t="shared" si="51"/>
        <v xml:space="preserve"> </v>
      </c>
      <c r="G1619" s="102" t="s">
        <v>2166</v>
      </c>
      <c r="H1619" s="110" t="str">
        <f t="shared" si="52"/>
        <v xml:space="preserve"> </v>
      </c>
      <c r="I1619" s="89"/>
    </row>
    <row r="1620" spans="1:9" s="9" customFormat="1" ht="30" customHeight="1" thickBot="1" x14ac:dyDescent="0.4">
      <c r="A1620" s="69" t="s">
        <v>2022</v>
      </c>
      <c r="B1620" s="73" t="s">
        <v>5</v>
      </c>
      <c r="C1620" s="85">
        <v>5000</v>
      </c>
      <c r="D1620" s="84">
        <v>5000</v>
      </c>
      <c r="E1620" s="10" t="s">
        <v>1584</v>
      </c>
      <c r="F1620" s="123" t="str">
        <f t="shared" si="51"/>
        <v xml:space="preserve"> </v>
      </c>
      <c r="G1620" s="102" t="s">
        <v>2166</v>
      </c>
      <c r="H1620" s="110" t="str">
        <f t="shared" si="52"/>
        <v xml:space="preserve"> </v>
      </c>
      <c r="I1620" s="89"/>
    </row>
    <row r="1621" spans="1:9" s="9" customFormat="1" ht="30" customHeight="1" thickBot="1" x14ac:dyDescent="0.4">
      <c r="A1621" s="69" t="s">
        <v>1393</v>
      </c>
      <c r="B1621" s="73" t="s">
        <v>6</v>
      </c>
      <c r="C1621" s="85">
        <v>17280</v>
      </c>
      <c r="D1621" s="1">
        <f>11280</f>
        <v>11280</v>
      </c>
      <c r="E1621" s="91">
        <v>94</v>
      </c>
      <c r="F1621" s="123" t="str">
        <f t="shared" si="51"/>
        <v>PLATINASTA</v>
      </c>
      <c r="G1621" s="101">
        <v>80</v>
      </c>
      <c r="H1621" s="110" t="str">
        <f t="shared" si="52"/>
        <v>PLATINASTA PLUS</v>
      </c>
      <c r="I1621" s="89"/>
    </row>
    <row r="1622" spans="1:9" s="9" customFormat="1" ht="30" customHeight="1" thickBot="1" x14ac:dyDescent="0.4">
      <c r="A1622" s="69" t="s">
        <v>2023</v>
      </c>
      <c r="B1622" s="73" t="s">
        <v>6</v>
      </c>
      <c r="C1622" s="85">
        <v>6000</v>
      </c>
      <c r="D1622" s="84">
        <v>6000</v>
      </c>
      <c r="E1622" s="10">
        <v>25</v>
      </c>
      <c r="F1622" s="123" t="str">
        <f t="shared" si="51"/>
        <v>PLATINASTA</v>
      </c>
      <c r="G1622" s="102" t="s">
        <v>2166</v>
      </c>
      <c r="H1622" s="110" t="str">
        <f t="shared" si="52"/>
        <v xml:space="preserve"> </v>
      </c>
      <c r="I1622" s="89"/>
    </row>
    <row r="1623" spans="1:9" s="9" customFormat="1" ht="30" customHeight="1" thickBot="1" x14ac:dyDescent="0.4">
      <c r="A1623" s="69" t="s">
        <v>452</v>
      </c>
      <c r="B1623" s="73" t="s">
        <v>32</v>
      </c>
      <c r="C1623" s="85">
        <v>17000</v>
      </c>
      <c r="D1623" s="3">
        <f>12000</f>
        <v>12000</v>
      </c>
      <c r="E1623" s="48">
        <v>106</v>
      </c>
      <c r="F1623" s="123" t="str">
        <f t="shared" si="51"/>
        <v>DIJAMANTSKA</v>
      </c>
      <c r="G1623" s="102" t="s">
        <v>2166</v>
      </c>
      <c r="H1623" s="110" t="str">
        <f t="shared" si="52"/>
        <v xml:space="preserve"> </v>
      </c>
      <c r="I1623" s="89"/>
    </row>
    <row r="1624" spans="1:9" s="9" customFormat="1" ht="30" customHeight="1" thickBot="1" x14ac:dyDescent="0.4">
      <c r="A1624" s="69" t="s">
        <v>2024</v>
      </c>
      <c r="B1624" s="73" t="s">
        <v>311</v>
      </c>
      <c r="C1624" s="85">
        <v>5000</v>
      </c>
      <c r="D1624" s="84">
        <v>5000</v>
      </c>
      <c r="E1624" s="91">
        <v>37</v>
      </c>
      <c r="F1624" s="123" t="str">
        <f t="shared" si="51"/>
        <v>PLATINASTA</v>
      </c>
      <c r="G1624" s="91">
        <v>37</v>
      </c>
      <c r="H1624" s="110" t="str">
        <f t="shared" si="52"/>
        <v>PLATINASTA</v>
      </c>
      <c r="I1624" s="89"/>
    </row>
    <row r="1625" spans="1:9" s="9" customFormat="1" ht="28.9" customHeight="1" thickBot="1" x14ac:dyDescent="0.4">
      <c r="A1625" s="69" t="s">
        <v>492</v>
      </c>
      <c r="B1625" s="73" t="s">
        <v>2025</v>
      </c>
      <c r="C1625" s="85">
        <v>10000</v>
      </c>
      <c r="D1625" s="3">
        <f>5000</f>
        <v>5000</v>
      </c>
      <c r="E1625" s="91">
        <v>50</v>
      </c>
      <c r="F1625" s="123" t="str">
        <f t="shared" si="51"/>
        <v>DIJAMANTSKA</v>
      </c>
      <c r="G1625" s="101">
        <v>54</v>
      </c>
      <c r="H1625" s="110" t="str">
        <f t="shared" si="52"/>
        <v>PLATINASTA</v>
      </c>
      <c r="I1625" s="89"/>
    </row>
    <row r="1626" spans="1:9" s="9" customFormat="1" ht="50.5" customHeight="1" thickBot="1" x14ac:dyDescent="0.4">
      <c r="A1626" s="69" t="s">
        <v>962</v>
      </c>
      <c r="B1626" s="73" t="s">
        <v>963</v>
      </c>
      <c r="C1626" s="85">
        <v>24000</v>
      </c>
      <c r="D1626" s="3">
        <f>12000</f>
        <v>12000</v>
      </c>
      <c r="E1626" s="91">
        <v>150</v>
      </c>
      <c r="F1626" s="123" t="str">
        <f t="shared" si="51"/>
        <v>DIJAMANTSKA</v>
      </c>
      <c r="G1626" s="101">
        <v>150</v>
      </c>
      <c r="H1626" s="110" t="str">
        <f t="shared" si="52"/>
        <v>PLATINASTA PLUS</v>
      </c>
      <c r="I1626" s="89"/>
    </row>
    <row r="1627" spans="1:9" s="9" customFormat="1" ht="30" customHeight="1" thickBot="1" x14ac:dyDescent="0.4">
      <c r="A1627" s="69" t="s">
        <v>2026</v>
      </c>
      <c r="B1627" s="73" t="s">
        <v>105</v>
      </c>
      <c r="C1627" s="85">
        <v>10000</v>
      </c>
      <c r="D1627" s="84">
        <v>10000</v>
      </c>
      <c r="E1627" s="10">
        <v>11</v>
      </c>
      <c r="F1627" s="123" t="str">
        <f t="shared" si="51"/>
        <v>PLATINASTA</v>
      </c>
      <c r="G1627" s="102" t="s">
        <v>2166</v>
      </c>
      <c r="H1627" s="110" t="str">
        <f t="shared" si="52"/>
        <v xml:space="preserve"> </v>
      </c>
      <c r="I1627" s="89"/>
    </row>
    <row r="1628" spans="1:9" s="9" customFormat="1" ht="30" customHeight="1" thickBot="1" x14ac:dyDescent="0.4">
      <c r="A1628" s="69" t="s">
        <v>263</v>
      </c>
      <c r="B1628" s="73" t="s">
        <v>21</v>
      </c>
      <c r="C1628" s="85">
        <v>6060</v>
      </c>
      <c r="D1628" s="3">
        <v>4560</v>
      </c>
      <c r="E1628" s="91">
        <v>38</v>
      </c>
      <c r="F1628" s="123" t="str">
        <f t="shared" si="51"/>
        <v>PLATINASTA</v>
      </c>
      <c r="G1628" s="101">
        <v>38</v>
      </c>
      <c r="H1628" s="110" t="str">
        <f t="shared" si="52"/>
        <v>PLATINASTA</v>
      </c>
      <c r="I1628" s="89"/>
    </row>
    <row r="1629" spans="1:9" s="9" customFormat="1" ht="30" customHeight="1" thickBot="1" x14ac:dyDescent="0.4">
      <c r="A1629" s="69" t="s">
        <v>2027</v>
      </c>
      <c r="B1629" s="73" t="s">
        <v>21</v>
      </c>
      <c r="C1629" s="85">
        <v>4000</v>
      </c>
      <c r="D1629" s="84">
        <v>4000</v>
      </c>
      <c r="E1629" s="10">
        <v>27</v>
      </c>
      <c r="F1629" s="123" t="str">
        <f t="shared" si="51"/>
        <v>PLATINASTA</v>
      </c>
      <c r="G1629" s="102" t="s">
        <v>2166</v>
      </c>
      <c r="H1629" s="110" t="str">
        <f t="shared" si="52"/>
        <v xml:space="preserve"> </v>
      </c>
      <c r="I1629" s="89"/>
    </row>
    <row r="1630" spans="1:9" s="9" customFormat="1" ht="30" customHeight="1" thickBot="1" x14ac:dyDescent="0.4">
      <c r="A1630" s="69" t="s">
        <v>2028</v>
      </c>
      <c r="B1630" s="73" t="s">
        <v>546</v>
      </c>
      <c r="C1630" s="85">
        <v>1500</v>
      </c>
      <c r="D1630" s="84">
        <v>1500</v>
      </c>
      <c r="E1630" s="10" t="s">
        <v>1584</v>
      </c>
      <c r="F1630" s="123" t="str">
        <f t="shared" si="51"/>
        <v xml:space="preserve"> </v>
      </c>
      <c r="G1630" s="102" t="s">
        <v>2166</v>
      </c>
      <c r="H1630" s="110" t="str">
        <f t="shared" si="52"/>
        <v xml:space="preserve"> </v>
      </c>
      <c r="I1630" s="89"/>
    </row>
    <row r="1631" spans="1:9" s="9" customFormat="1" ht="30" customHeight="1" thickBot="1" x14ac:dyDescent="0.4">
      <c r="A1631" s="69" t="s">
        <v>2029</v>
      </c>
      <c r="B1631" s="73" t="s">
        <v>125</v>
      </c>
      <c r="C1631" s="70">
        <v>6000</v>
      </c>
      <c r="D1631" s="107">
        <v>6000</v>
      </c>
      <c r="E1631" s="10">
        <v>44</v>
      </c>
      <c r="F1631" s="123" t="str">
        <f t="shared" si="51"/>
        <v>PLATINASTA</v>
      </c>
      <c r="G1631" s="102" t="s">
        <v>2166</v>
      </c>
      <c r="H1631" s="110" t="str">
        <f t="shared" si="52"/>
        <v xml:space="preserve"> </v>
      </c>
      <c r="I1631" s="89"/>
    </row>
    <row r="1632" spans="1:9" s="9" customFormat="1" ht="50.5" customHeight="1" thickBot="1" x14ac:dyDescent="0.4">
      <c r="A1632" s="69" t="s">
        <v>720</v>
      </c>
      <c r="B1632" s="73" t="s">
        <v>222</v>
      </c>
      <c r="C1632" s="70">
        <v>12000</v>
      </c>
      <c r="D1632" s="50">
        <f>3000</f>
        <v>3000</v>
      </c>
      <c r="E1632" s="48">
        <v>24</v>
      </c>
      <c r="F1632" s="123" t="str">
        <f t="shared" si="51"/>
        <v>PLATINASTA</v>
      </c>
      <c r="G1632" s="102" t="s">
        <v>2166</v>
      </c>
      <c r="H1632" s="110" t="str">
        <f t="shared" si="52"/>
        <v xml:space="preserve"> </v>
      </c>
      <c r="I1632" s="89"/>
    </row>
    <row r="1633" spans="1:9" s="9" customFormat="1" ht="30" customHeight="1" thickBot="1" x14ac:dyDescent="0.4">
      <c r="A1633" s="69" t="s">
        <v>2030</v>
      </c>
      <c r="B1633" s="73" t="s">
        <v>5</v>
      </c>
      <c r="C1633" s="70">
        <v>6000</v>
      </c>
      <c r="D1633" s="1">
        <v>6000</v>
      </c>
      <c r="E1633" s="10" t="s">
        <v>1584</v>
      </c>
      <c r="F1633" s="123" t="str">
        <f t="shared" si="51"/>
        <v xml:space="preserve"> </v>
      </c>
      <c r="G1633" s="102" t="s">
        <v>2166</v>
      </c>
      <c r="H1633" s="110" t="str">
        <f t="shared" si="52"/>
        <v xml:space="preserve"> </v>
      </c>
      <c r="I1633" s="89"/>
    </row>
    <row r="1634" spans="1:9" s="9" customFormat="1" ht="47.25" customHeight="1" thickBot="1" x14ac:dyDescent="0.4">
      <c r="A1634" s="69" t="s">
        <v>1754</v>
      </c>
      <c r="B1634" s="73" t="s">
        <v>131</v>
      </c>
      <c r="C1634" s="70">
        <v>33300</v>
      </c>
      <c r="D1634" s="107">
        <f>24000</f>
        <v>24000</v>
      </c>
      <c r="E1634" s="91">
        <v>200</v>
      </c>
      <c r="F1634" s="123" t="str">
        <f t="shared" si="51"/>
        <v>PLATINASTA</v>
      </c>
      <c r="G1634" s="101">
        <v>200</v>
      </c>
      <c r="H1634" s="110" t="str">
        <f t="shared" si="52"/>
        <v>PLATINASTA PLUS</v>
      </c>
      <c r="I1634" s="89"/>
    </row>
    <row r="1635" spans="1:9" s="9" customFormat="1" ht="82.15" customHeight="1" thickBot="1" x14ac:dyDescent="0.4">
      <c r="A1635" s="69" t="s">
        <v>994</v>
      </c>
      <c r="B1635" s="73" t="s">
        <v>125</v>
      </c>
      <c r="C1635" s="70">
        <v>20000</v>
      </c>
      <c r="D1635" s="12">
        <f>2000</f>
        <v>2000</v>
      </c>
      <c r="E1635" s="91">
        <v>68</v>
      </c>
      <c r="F1635" s="123" t="str">
        <f t="shared" si="51"/>
        <v>DIJAMANTSKA</v>
      </c>
      <c r="G1635" s="101">
        <v>68</v>
      </c>
      <c r="H1635" s="141" t="str">
        <f t="shared" si="52"/>
        <v>PLATINASTA PLUS</v>
      </c>
      <c r="I1635" s="89"/>
    </row>
    <row r="1636" spans="1:9" s="9" customFormat="1" ht="30" customHeight="1" thickBot="1" x14ac:dyDescent="0.4">
      <c r="A1636" s="69" t="s">
        <v>124</v>
      </c>
      <c r="B1636" s="73" t="s">
        <v>125</v>
      </c>
      <c r="C1636" s="85">
        <v>12720</v>
      </c>
      <c r="D1636" s="2">
        <f>6720</f>
        <v>6720</v>
      </c>
      <c r="E1636" s="48">
        <v>112</v>
      </c>
      <c r="F1636" s="123" t="str">
        <f t="shared" si="51"/>
        <v>DIJAMANTSKA</v>
      </c>
      <c r="G1636" s="102" t="s">
        <v>2166</v>
      </c>
      <c r="H1636" s="110" t="str">
        <f t="shared" si="52"/>
        <v xml:space="preserve"> </v>
      </c>
      <c r="I1636" s="89"/>
    </row>
    <row r="1637" spans="1:9" s="9" customFormat="1" ht="30" customHeight="1" thickBot="1" x14ac:dyDescent="0.4">
      <c r="A1637" s="69" t="s">
        <v>2033</v>
      </c>
      <c r="B1637" s="73" t="s">
        <v>358</v>
      </c>
      <c r="C1637" s="85">
        <v>6400</v>
      </c>
      <c r="D1637" s="84">
        <v>3000</v>
      </c>
      <c r="E1637" s="91">
        <v>46</v>
      </c>
      <c r="F1637" s="123" t="str">
        <f t="shared" si="51"/>
        <v>DIJAMANTSKA</v>
      </c>
      <c r="G1637" s="101">
        <v>46</v>
      </c>
      <c r="H1637" s="110" t="str">
        <f t="shared" si="52"/>
        <v>PLATINASTA</v>
      </c>
      <c r="I1637" s="89"/>
    </row>
    <row r="1638" spans="1:9" s="9" customFormat="1" ht="30" customHeight="1" thickBot="1" x14ac:dyDescent="0.4">
      <c r="A1638" s="69" t="s">
        <v>2034</v>
      </c>
      <c r="B1638" s="73" t="s">
        <v>1</v>
      </c>
      <c r="C1638" s="85">
        <v>6000</v>
      </c>
      <c r="D1638" s="84">
        <v>6000</v>
      </c>
      <c r="E1638" s="10">
        <v>96</v>
      </c>
      <c r="F1638" s="123" t="str">
        <f t="shared" si="51"/>
        <v>DIJAMANTSKA</v>
      </c>
      <c r="G1638" s="102">
        <v>46</v>
      </c>
      <c r="H1638" s="110" t="str">
        <f t="shared" si="52"/>
        <v>PLATINASTA</v>
      </c>
      <c r="I1638" s="89"/>
    </row>
    <row r="1639" spans="1:9" s="9" customFormat="1" ht="50.5" customHeight="1" thickBot="1" x14ac:dyDescent="0.4">
      <c r="A1639" s="69" t="s">
        <v>1091</v>
      </c>
      <c r="B1639" s="73" t="s">
        <v>49</v>
      </c>
      <c r="C1639" s="85">
        <v>21100</v>
      </c>
      <c r="D1639" s="4">
        <f>5000</f>
        <v>5000</v>
      </c>
      <c r="E1639" s="91">
        <v>90</v>
      </c>
      <c r="F1639" s="123" t="str">
        <f t="shared" si="51"/>
        <v>DIJAMANTSKA</v>
      </c>
      <c r="G1639" s="101">
        <v>100</v>
      </c>
      <c r="H1639" s="110" t="str">
        <f t="shared" si="52"/>
        <v>PLATINASTA PLUS</v>
      </c>
      <c r="I1639" s="89"/>
    </row>
    <row r="1640" spans="1:9" s="9" customFormat="1" ht="61.5" customHeight="1" thickBot="1" x14ac:dyDescent="0.4">
      <c r="A1640" s="69" t="s">
        <v>151</v>
      </c>
      <c r="B1640" s="73" t="s">
        <v>152</v>
      </c>
      <c r="C1640" s="85">
        <v>16500</v>
      </c>
      <c r="D1640" s="3">
        <f>5600</f>
        <v>5600</v>
      </c>
      <c r="E1640" s="91">
        <v>70</v>
      </c>
      <c r="F1640" s="123" t="str">
        <f t="shared" si="51"/>
        <v>DIJAMANTSKA</v>
      </c>
      <c r="G1640" s="101">
        <v>70</v>
      </c>
      <c r="H1640" s="110" t="str">
        <f t="shared" si="52"/>
        <v>PLATINASTA PLUS</v>
      </c>
      <c r="I1640" s="89"/>
    </row>
    <row r="1641" spans="1:9" s="9" customFormat="1" ht="38.25" customHeight="1" thickBot="1" x14ac:dyDescent="0.4">
      <c r="A1641" s="69" t="s">
        <v>2035</v>
      </c>
      <c r="B1641" s="73" t="s">
        <v>101</v>
      </c>
      <c r="C1641" s="85">
        <v>17500</v>
      </c>
      <c r="D1641" s="84">
        <v>7000</v>
      </c>
      <c r="E1641" s="91">
        <v>76</v>
      </c>
      <c r="F1641" s="123" t="str">
        <f t="shared" si="51"/>
        <v>DIJAMANTSKA</v>
      </c>
      <c r="G1641" s="101">
        <v>76</v>
      </c>
      <c r="H1641" s="110" t="str">
        <f t="shared" si="52"/>
        <v>PLATINASTA PLUS</v>
      </c>
      <c r="I1641" s="89"/>
    </row>
    <row r="1642" spans="1:9" s="9" customFormat="1" ht="30" customHeight="1" thickBot="1" x14ac:dyDescent="0.4">
      <c r="A1642" s="69" t="s">
        <v>1314</v>
      </c>
      <c r="B1642" s="73" t="s">
        <v>11</v>
      </c>
      <c r="C1642" s="85">
        <v>18000</v>
      </c>
      <c r="D1642" s="2">
        <f>12000</f>
        <v>12000</v>
      </c>
      <c r="E1642" s="48">
        <v>200</v>
      </c>
      <c r="F1642" s="123" t="str">
        <f t="shared" si="51"/>
        <v>DIJAMANTSKA</v>
      </c>
      <c r="G1642" s="102" t="s">
        <v>2166</v>
      </c>
      <c r="H1642" s="110" t="str">
        <f t="shared" si="52"/>
        <v xml:space="preserve"> </v>
      </c>
      <c r="I1642" s="89"/>
    </row>
    <row r="1643" spans="1:9" s="9" customFormat="1" ht="30" customHeight="1" thickBot="1" x14ac:dyDescent="0.4">
      <c r="A1643" s="69" t="s">
        <v>2036</v>
      </c>
      <c r="B1643" s="73" t="s">
        <v>28</v>
      </c>
      <c r="C1643" s="85">
        <v>12000</v>
      </c>
      <c r="D1643" s="84">
        <v>12000</v>
      </c>
      <c r="E1643" s="10">
        <v>275</v>
      </c>
      <c r="F1643" s="123" t="str">
        <f t="shared" si="51"/>
        <v>DIJAMANTSKA</v>
      </c>
      <c r="G1643" s="102" t="s">
        <v>2166</v>
      </c>
      <c r="H1643" s="110" t="str">
        <f t="shared" si="52"/>
        <v xml:space="preserve"> </v>
      </c>
      <c r="I1643" s="89"/>
    </row>
    <row r="1644" spans="1:9" s="9" customFormat="1" ht="30" customHeight="1" thickBot="1" x14ac:dyDescent="0.4">
      <c r="A1644" s="69" t="s">
        <v>989</v>
      </c>
      <c r="B1644" s="73" t="s">
        <v>86</v>
      </c>
      <c r="C1644" s="85">
        <v>16000</v>
      </c>
      <c r="D1644" s="4">
        <f>10000</f>
        <v>10000</v>
      </c>
      <c r="E1644" s="48">
        <v>70</v>
      </c>
      <c r="F1644" s="123" t="str">
        <f t="shared" si="51"/>
        <v>PLATINASTA</v>
      </c>
      <c r="G1644" s="102" t="s">
        <v>2166</v>
      </c>
      <c r="H1644" s="110" t="str">
        <f t="shared" si="52"/>
        <v xml:space="preserve"> </v>
      </c>
      <c r="I1644" s="89"/>
    </row>
    <row r="1645" spans="1:9" s="9" customFormat="1" ht="30" customHeight="1" thickBot="1" x14ac:dyDescent="0.4">
      <c r="A1645" s="69" t="s">
        <v>2038</v>
      </c>
      <c r="B1645" s="73" t="s">
        <v>369</v>
      </c>
      <c r="C1645" s="85">
        <v>5000</v>
      </c>
      <c r="D1645" s="84">
        <v>5000</v>
      </c>
      <c r="E1645" s="10">
        <v>140</v>
      </c>
      <c r="F1645" s="123" t="str">
        <f t="shared" si="51"/>
        <v>DIJAMANTSKA</v>
      </c>
      <c r="G1645" s="102" t="s">
        <v>2166</v>
      </c>
      <c r="H1645" s="110" t="str">
        <f t="shared" si="52"/>
        <v xml:space="preserve"> </v>
      </c>
      <c r="I1645" s="89"/>
    </row>
    <row r="1646" spans="1:9" s="9" customFormat="1" ht="30" customHeight="1" thickBot="1" x14ac:dyDescent="0.4">
      <c r="A1646" s="69" t="s">
        <v>2037</v>
      </c>
      <c r="B1646" s="73" t="s">
        <v>43</v>
      </c>
      <c r="C1646" s="85">
        <v>5880</v>
      </c>
      <c r="D1646" s="84">
        <v>5880</v>
      </c>
      <c r="E1646" s="10" t="s">
        <v>1584</v>
      </c>
      <c r="F1646" s="123" t="str">
        <f t="shared" si="51"/>
        <v xml:space="preserve"> </v>
      </c>
      <c r="G1646" s="102" t="s">
        <v>2166</v>
      </c>
      <c r="H1646" s="110" t="str">
        <f t="shared" si="52"/>
        <v xml:space="preserve"> </v>
      </c>
      <c r="I1646" s="89"/>
    </row>
    <row r="1647" spans="1:9" s="9" customFormat="1" ht="30" customHeight="1" thickBot="1" x14ac:dyDescent="0.4">
      <c r="A1647" s="69" t="s">
        <v>770</v>
      </c>
      <c r="B1647" s="73" t="s">
        <v>172</v>
      </c>
      <c r="C1647" s="85">
        <v>24120</v>
      </c>
      <c r="D1647" s="3">
        <f>18120</f>
        <v>18120</v>
      </c>
      <c r="E1647" s="48">
        <v>145</v>
      </c>
      <c r="F1647" s="123" t="str">
        <f t="shared" si="51"/>
        <v>PLATINASTA</v>
      </c>
      <c r="G1647" s="102" t="s">
        <v>2166</v>
      </c>
      <c r="H1647" s="110" t="str">
        <f t="shared" si="52"/>
        <v xml:space="preserve"> </v>
      </c>
      <c r="I1647" s="89"/>
    </row>
    <row r="1648" spans="1:9" s="9" customFormat="1" ht="61.5" customHeight="1" thickBot="1" x14ac:dyDescent="0.4">
      <c r="A1648" s="69" t="s">
        <v>547</v>
      </c>
      <c r="B1648" s="73" t="s">
        <v>72</v>
      </c>
      <c r="C1648" s="70">
        <v>32000</v>
      </c>
      <c r="D1648" s="1">
        <v>7000</v>
      </c>
      <c r="E1648" s="91">
        <v>50</v>
      </c>
      <c r="F1648" s="123" t="str">
        <f t="shared" si="51"/>
        <v>PLATINASTA</v>
      </c>
      <c r="G1648" s="101">
        <v>50</v>
      </c>
      <c r="H1648" s="110" t="str">
        <f t="shared" si="52"/>
        <v>PLATINASTA PLUS</v>
      </c>
      <c r="I1648" s="89"/>
    </row>
    <row r="1649" spans="1:9" s="9" customFormat="1" ht="30" customHeight="1" thickBot="1" x14ac:dyDescent="0.4">
      <c r="A1649" s="69" t="s">
        <v>2039</v>
      </c>
      <c r="B1649" s="73" t="s">
        <v>131</v>
      </c>
      <c r="C1649" s="85">
        <v>6000</v>
      </c>
      <c r="D1649" s="84">
        <v>6000</v>
      </c>
      <c r="E1649" s="10">
        <v>71</v>
      </c>
      <c r="F1649" s="123" t="str">
        <f t="shared" si="51"/>
        <v>DIJAMANTSKA</v>
      </c>
      <c r="G1649" s="102" t="s">
        <v>2166</v>
      </c>
      <c r="H1649" s="110" t="str">
        <f t="shared" si="52"/>
        <v xml:space="preserve"> </v>
      </c>
      <c r="I1649" s="89"/>
    </row>
    <row r="1650" spans="1:9" s="9" customFormat="1" ht="30" customHeight="1" thickBot="1" x14ac:dyDescent="0.4">
      <c r="A1650" s="69" t="s">
        <v>665</v>
      </c>
      <c r="B1650" s="73" t="s">
        <v>237</v>
      </c>
      <c r="C1650" s="85">
        <v>5760</v>
      </c>
      <c r="D1650" s="3">
        <f>2760</f>
        <v>2760</v>
      </c>
      <c r="E1650" s="48">
        <v>23</v>
      </c>
      <c r="F1650" s="123" t="str">
        <f t="shared" ref="F1650:F1713" si="53">IFERROR(IF(D1650/E1650&gt;=120,"PLATINASTA","DIJAMANTSKA")," ")</f>
        <v>PLATINASTA</v>
      </c>
      <c r="G1650" s="102" t="s">
        <v>2166</v>
      </c>
      <c r="H1650" s="110" t="str">
        <f t="shared" si="52"/>
        <v xml:space="preserve"> </v>
      </c>
      <c r="I1650" s="89"/>
    </row>
    <row r="1651" spans="1:9" s="9" customFormat="1" ht="30" customHeight="1" thickBot="1" x14ac:dyDescent="0.4">
      <c r="A1651" s="69" t="s">
        <v>2040</v>
      </c>
      <c r="B1651" s="73" t="s">
        <v>2041</v>
      </c>
      <c r="C1651" s="85">
        <v>25000</v>
      </c>
      <c r="D1651" s="84">
        <v>25000</v>
      </c>
      <c r="E1651" s="91">
        <v>120</v>
      </c>
      <c r="F1651" s="123" t="str">
        <f t="shared" si="53"/>
        <v>PLATINASTA</v>
      </c>
      <c r="G1651" s="91">
        <v>120</v>
      </c>
      <c r="H1651" s="110" t="str">
        <f t="shared" si="52"/>
        <v>PLATINASTA PLUS</v>
      </c>
      <c r="I1651" s="89"/>
    </row>
    <row r="1652" spans="1:9" s="9" customFormat="1" ht="30" customHeight="1" thickBot="1" x14ac:dyDescent="0.4">
      <c r="A1652" s="69" t="s">
        <v>2042</v>
      </c>
      <c r="B1652" s="73" t="s">
        <v>41</v>
      </c>
      <c r="C1652" s="85">
        <v>11000</v>
      </c>
      <c r="D1652" s="84">
        <v>5000</v>
      </c>
      <c r="E1652" s="10">
        <v>85</v>
      </c>
      <c r="F1652" s="123" t="str">
        <f t="shared" si="53"/>
        <v>DIJAMANTSKA</v>
      </c>
      <c r="G1652" s="102">
        <v>85</v>
      </c>
      <c r="H1652" s="110" t="str">
        <f t="shared" si="52"/>
        <v>PLATINASTA</v>
      </c>
      <c r="I1652" s="89"/>
    </row>
    <row r="1653" spans="1:9" s="9" customFormat="1" ht="48" customHeight="1" thickBot="1" x14ac:dyDescent="0.4">
      <c r="A1653" s="69" t="s">
        <v>406</v>
      </c>
      <c r="B1653" s="73" t="s">
        <v>41</v>
      </c>
      <c r="C1653" s="85">
        <v>30000</v>
      </c>
      <c r="D1653" s="3">
        <f>18000</f>
        <v>18000</v>
      </c>
      <c r="E1653" s="91">
        <v>150</v>
      </c>
      <c r="F1653" s="123" t="str">
        <f t="shared" si="53"/>
        <v>PLATINASTA</v>
      </c>
      <c r="G1653" s="101">
        <v>150</v>
      </c>
      <c r="H1653" s="110" t="str">
        <f t="shared" ref="H1653:H1716" si="54">IFERROR(IF(OR((D1653-6000)/E1653&gt;=120,(C1653-6000)/G1653&gt;=120),"PLATINASTA PLUS",IF(AND((C1653/G1653&gt;=120),C1653&lt;(G1653*120+6000)),"PLATINASTA","DIJAMANTSKA"))," ")</f>
        <v>PLATINASTA PLUS</v>
      </c>
      <c r="I1653" s="89"/>
    </row>
    <row r="1654" spans="1:9" s="9" customFormat="1" ht="30" customHeight="1" thickBot="1" x14ac:dyDescent="0.4">
      <c r="A1654" s="69" t="s">
        <v>1699</v>
      </c>
      <c r="B1654" s="73" t="s">
        <v>32</v>
      </c>
      <c r="C1654" s="85">
        <v>24000</v>
      </c>
      <c r="D1654" s="107">
        <f>12000</f>
        <v>12000</v>
      </c>
      <c r="E1654" s="48">
        <v>30</v>
      </c>
      <c r="F1654" s="123" t="str">
        <f t="shared" si="53"/>
        <v>PLATINASTA</v>
      </c>
      <c r="G1654" s="102" t="s">
        <v>2166</v>
      </c>
      <c r="H1654" s="110" t="str">
        <f t="shared" si="54"/>
        <v xml:space="preserve"> </v>
      </c>
      <c r="I1654" s="47"/>
    </row>
    <row r="1655" spans="1:9" s="9" customFormat="1" ht="30" customHeight="1" thickBot="1" x14ac:dyDescent="0.4">
      <c r="A1655" s="69" t="s">
        <v>2043</v>
      </c>
      <c r="B1655" s="73" t="s">
        <v>43</v>
      </c>
      <c r="C1655" s="85">
        <v>6000</v>
      </c>
      <c r="D1655" s="84">
        <v>6000</v>
      </c>
      <c r="E1655" s="10" t="s">
        <v>1584</v>
      </c>
      <c r="F1655" s="123" t="str">
        <f t="shared" si="53"/>
        <v xml:space="preserve"> </v>
      </c>
      <c r="G1655" s="102" t="s">
        <v>2166</v>
      </c>
      <c r="H1655" s="110" t="str">
        <f t="shared" si="54"/>
        <v xml:space="preserve"> </v>
      </c>
      <c r="I1655" s="89"/>
    </row>
    <row r="1656" spans="1:9" s="9" customFormat="1" ht="44.25" customHeight="1" thickBot="1" x14ac:dyDescent="0.4">
      <c r="A1656" s="69" t="s">
        <v>674</v>
      </c>
      <c r="B1656" s="73" t="s">
        <v>21</v>
      </c>
      <c r="C1656" s="85">
        <v>28000</v>
      </c>
      <c r="D1656" s="3">
        <f>12000</f>
        <v>12000</v>
      </c>
      <c r="E1656" s="91">
        <v>50</v>
      </c>
      <c r="F1656" s="123" t="str">
        <f t="shared" si="53"/>
        <v>PLATINASTA</v>
      </c>
      <c r="G1656" s="101">
        <v>50</v>
      </c>
      <c r="H1656" s="110" t="str">
        <f t="shared" si="54"/>
        <v>PLATINASTA PLUS</v>
      </c>
      <c r="I1656" s="89"/>
    </row>
    <row r="1657" spans="1:9" s="9" customFormat="1" ht="30" customHeight="1" thickBot="1" x14ac:dyDescent="0.4">
      <c r="A1657" s="69" t="s">
        <v>715</v>
      </c>
      <c r="B1657" s="73" t="s">
        <v>10</v>
      </c>
      <c r="C1657" s="85">
        <v>21000</v>
      </c>
      <c r="D1657" s="3">
        <f>6000</f>
        <v>6000</v>
      </c>
      <c r="E1657" s="91">
        <v>130</v>
      </c>
      <c r="F1657" s="123" t="str">
        <f t="shared" si="53"/>
        <v>DIJAMANTSKA</v>
      </c>
      <c r="G1657" s="101">
        <v>130</v>
      </c>
      <c r="H1657" s="110" t="str">
        <f t="shared" si="54"/>
        <v>PLATINASTA</v>
      </c>
      <c r="I1657" s="89"/>
    </row>
    <row r="1658" spans="1:9" s="9" customFormat="1" ht="48.75" customHeight="1" thickBot="1" x14ac:dyDescent="0.4">
      <c r="A1658" s="69" t="s">
        <v>1831</v>
      </c>
      <c r="B1658" s="73" t="s">
        <v>222</v>
      </c>
      <c r="C1658" s="85">
        <v>17000</v>
      </c>
      <c r="D1658" s="107">
        <f>5000</f>
        <v>5000</v>
      </c>
      <c r="E1658" s="91">
        <v>20</v>
      </c>
      <c r="F1658" s="123" t="str">
        <f t="shared" si="53"/>
        <v>PLATINASTA</v>
      </c>
      <c r="G1658" s="101">
        <v>90</v>
      </c>
      <c r="H1658" s="110" t="str">
        <f t="shared" si="54"/>
        <v>PLATINASTA PLUS</v>
      </c>
      <c r="I1658" s="89"/>
    </row>
    <row r="1659" spans="1:9" s="9" customFormat="1" ht="30" customHeight="1" thickBot="1" x14ac:dyDescent="0.4">
      <c r="A1659" s="69" t="s">
        <v>1101</v>
      </c>
      <c r="B1659" s="71" t="s">
        <v>350</v>
      </c>
      <c r="C1659" s="85">
        <v>22000</v>
      </c>
      <c r="D1659" s="4">
        <f>10000</f>
        <v>10000</v>
      </c>
      <c r="E1659" s="91">
        <v>80</v>
      </c>
      <c r="F1659" s="123" t="str">
        <f t="shared" si="53"/>
        <v>PLATINASTA</v>
      </c>
      <c r="G1659" s="101">
        <v>80</v>
      </c>
      <c r="H1659" s="110" t="str">
        <f t="shared" si="54"/>
        <v>PLATINASTA PLUS</v>
      </c>
      <c r="I1659" s="89"/>
    </row>
    <row r="1660" spans="1:9" s="9" customFormat="1" ht="36.75" customHeight="1" thickBot="1" x14ac:dyDescent="0.4">
      <c r="A1660" s="69" t="s">
        <v>2044</v>
      </c>
      <c r="B1660" s="73" t="s">
        <v>125</v>
      </c>
      <c r="C1660" s="85">
        <v>22800</v>
      </c>
      <c r="D1660" s="84">
        <v>5850</v>
      </c>
      <c r="E1660" s="91">
        <v>100</v>
      </c>
      <c r="F1660" s="123" t="str">
        <f t="shared" si="53"/>
        <v>DIJAMANTSKA</v>
      </c>
      <c r="G1660" s="101">
        <v>140</v>
      </c>
      <c r="H1660" s="110" t="str">
        <f t="shared" si="54"/>
        <v>PLATINASTA PLUS</v>
      </c>
      <c r="I1660" s="89"/>
    </row>
    <row r="1661" spans="1:9" s="9" customFormat="1" ht="30" customHeight="1" thickBot="1" x14ac:dyDescent="0.4">
      <c r="A1661" s="69" t="s">
        <v>1265</v>
      </c>
      <c r="B1661" s="73" t="s">
        <v>125</v>
      </c>
      <c r="C1661" s="85">
        <v>16000</v>
      </c>
      <c r="D1661" s="4">
        <f>10000</f>
        <v>10000</v>
      </c>
      <c r="E1661" s="91">
        <v>80</v>
      </c>
      <c r="F1661" s="123" t="str">
        <f t="shared" si="53"/>
        <v>PLATINASTA</v>
      </c>
      <c r="G1661" s="101">
        <v>80</v>
      </c>
      <c r="H1661" s="110" t="str">
        <f t="shared" si="54"/>
        <v>PLATINASTA PLUS</v>
      </c>
      <c r="I1661" s="89"/>
    </row>
    <row r="1662" spans="1:9" s="9" customFormat="1" ht="30" customHeight="1" thickBot="1" x14ac:dyDescent="0.4">
      <c r="A1662" s="69" t="s">
        <v>2045</v>
      </c>
      <c r="B1662" s="73" t="s">
        <v>80</v>
      </c>
      <c r="C1662" s="85">
        <v>6000</v>
      </c>
      <c r="D1662" s="84">
        <v>6000</v>
      </c>
      <c r="E1662" s="10">
        <v>70</v>
      </c>
      <c r="F1662" s="123" t="str">
        <f t="shared" si="53"/>
        <v>DIJAMANTSKA</v>
      </c>
      <c r="G1662" s="102" t="s">
        <v>2166</v>
      </c>
      <c r="H1662" s="110" t="str">
        <f t="shared" si="54"/>
        <v xml:space="preserve"> </v>
      </c>
      <c r="I1662" s="89"/>
    </row>
    <row r="1663" spans="1:9" s="9" customFormat="1" ht="30" customHeight="1" thickBot="1" x14ac:dyDescent="0.4">
      <c r="A1663" s="69" t="s">
        <v>1644</v>
      </c>
      <c r="B1663" s="73" t="s">
        <v>237</v>
      </c>
      <c r="C1663" s="85">
        <v>21700</v>
      </c>
      <c r="D1663" s="1">
        <f>16000</f>
        <v>16000</v>
      </c>
      <c r="E1663" s="48">
        <v>160</v>
      </c>
      <c r="F1663" s="123" t="str">
        <f t="shared" si="53"/>
        <v>DIJAMANTSKA</v>
      </c>
      <c r="G1663" s="102" t="s">
        <v>2166</v>
      </c>
      <c r="H1663" s="110" t="str">
        <f t="shared" si="54"/>
        <v xml:space="preserve"> </v>
      </c>
      <c r="I1663" s="89"/>
    </row>
    <row r="1664" spans="1:9" s="9" customFormat="1" ht="30" customHeight="1" thickBot="1" x14ac:dyDescent="0.4">
      <c r="A1664" s="69" t="s">
        <v>776</v>
      </c>
      <c r="B1664" s="73" t="s">
        <v>507</v>
      </c>
      <c r="C1664" s="85">
        <v>21600</v>
      </c>
      <c r="D1664" s="3">
        <f>10200</f>
        <v>10200</v>
      </c>
      <c r="E1664" s="48">
        <v>90</v>
      </c>
      <c r="F1664" s="123" t="str">
        <f t="shared" si="53"/>
        <v>DIJAMANTSKA</v>
      </c>
      <c r="G1664" s="102">
        <v>90</v>
      </c>
      <c r="H1664" s="110" t="str">
        <f t="shared" si="54"/>
        <v>PLATINASTA PLUS</v>
      </c>
      <c r="I1664" s="89"/>
    </row>
    <row r="1665" spans="1:9" s="9" customFormat="1" ht="30" customHeight="1" thickBot="1" x14ac:dyDescent="0.4">
      <c r="A1665" s="69" t="s">
        <v>2046</v>
      </c>
      <c r="B1665" s="73" t="s">
        <v>72</v>
      </c>
      <c r="C1665" s="85">
        <v>6000</v>
      </c>
      <c r="D1665" s="84">
        <v>6000</v>
      </c>
      <c r="E1665" s="10">
        <v>80</v>
      </c>
      <c r="F1665" s="123" t="str">
        <f t="shared" si="53"/>
        <v>DIJAMANTSKA</v>
      </c>
      <c r="G1665" s="102" t="s">
        <v>2166</v>
      </c>
      <c r="H1665" s="110" t="str">
        <f t="shared" si="54"/>
        <v xml:space="preserve"> </v>
      </c>
      <c r="I1665" s="89"/>
    </row>
    <row r="1666" spans="1:9" s="9" customFormat="1" ht="30" customHeight="1" thickBot="1" x14ac:dyDescent="0.4">
      <c r="A1666" s="69" t="s">
        <v>1724</v>
      </c>
      <c r="B1666" s="73" t="s">
        <v>42</v>
      </c>
      <c r="C1666" s="85">
        <v>10000</v>
      </c>
      <c r="D1666" s="1">
        <f>4000</f>
        <v>4000</v>
      </c>
      <c r="E1666" s="48">
        <v>31</v>
      </c>
      <c r="F1666" s="123" t="str">
        <f t="shared" si="53"/>
        <v>PLATINASTA</v>
      </c>
      <c r="G1666" s="102" t="s">
        <v>2166</v>
      </c>
      <c r="H1666" s="110" t="str">
        <f t="shared" si="54"/>
        <v xml:space="preserve"> </v>
      </c>
      <c r="I1666" s="89"/>
    </row>
    <row r="1667" spans="1:9" s="9" customFormat="1" ht="30" customHeight="1" thickBot="1" x14ac:dyDescent="0.4">
      <c r="A1667" s="69" t="s">
        <v>390</v>
      </c>
      <c r="B1667" s="73" t="s">
        <v>320</v>
      </c>
      <c r="C1667" s="85">
        <v>33600</v>
      </c>
      <c r="D1667" s="3">
        <f>27600</f>
        <v>27600</v>
      </c>
      <c r="E1667" s="48">
        <v>230</v>
      </c>
      <c r="F1667" s="123" t="str">
        <f t="shared" si="53"/>
        <v>PLATINASTA</v>
      </c>
      <c r="G1667" s="102" t="s">
        <v>2166</v>
      </c>
      <c r="H1667" s="110" t="str">
        <f t="shared" si="54"/>
        <v xml:space="preserve"> </v>
      </c>
      <c r="I1667" s="89"/>
    </row>
    <row r="1668" spans="1:9" s="9" customFormat="1" ht="30" customHeight="1" thickBot="1" x14ac:dyDescent="0.4">
      <c r="A1668" s="69" t="s">
        <v>2047</v>
      </c>
      <c r="B1668" s="73" t="s">
        <v>2048</v>
      </c>
      <c r="C1668" s="85">
        <v>15000</v>
      </c>
      <c r="D1668" s="84">
        <v>15000</v>
      </c>
      <c r="E1668" s="10" t="s">
        <v>1558</v>
      </c>
      <c r="F1668" s="123" t="str">
        <f t="shared" si="53"/>
        <v xml:space="preserve"> </v>
      </c>
      <c r="G1668" s="102" t="s">
        <v>2166</v>
      </c>
      <c r="H1668" s="110" t="str">
        <f t="shared" si="54"/>
        <v xml:space="preserve"> </v>
      </c>
      <c r="I1668" s="89"/>
    </row>
    <row r="1669" spans="1:9" s="9" customFormat="1" ht="30" customHeight="1" thickBot="1" x14ac:dyDescent="0.4">
      <c r="A1669" s="69" t="s">
        <v>365</v>
      </c>
      <c r="B1669" s="73" t="s">
        <v>498</v>
      </c>
      <c r="C1669" s="85">
        <v>20000</v>
      </c>
      <c r="D1669" s="84">
        <v>20000</v>
      </c>
      <c r="E1669" s="10" t="s">
        <v>1558</v>
      </c>
      <c r="F1669" s="123" t="str">
        <f t="shared" si="53"/>
        <v xml:space="preserve"> </v>
      </c>
      <c r="G1669" s="102" t="s">
        <v>2166</v>
      </c>
      <c r="H1669" s="110" t="str">
        <f t="shared" si="54"/>
        <v xml:space="preserve"> </v>
      </c>
      <c r="I1669" s="89"/>
    </row>
    <row r="1670" spans="1:9" s="9" customFormat="1" ht="30" customHeight="1" thickBot="1" x14ac:dyDescent="0.4">
      <c r="A1670" s="69" t="s">
        <v>125</v>
      </c>
      <c r="B1670" s="73" t="s">
        <v>1430</v>
      </c>
      <c r="C1670" s="85">
        <v>20000</v>
      </c>
      <c r="D1670" s="84">
        <v>20000</v>
      </c>
      <c r="E1670" s="10" t="s">
        <v>1558</v>
      </c>
      <c r="F1670" s="123" t="str">
        <f t="shared" si="53"/>
        <v xml:space="preserve"> </v>
      </c>
      <c r="G1670" s="102" t="s">
        <v>2166</v>
      </c>
      <c r="H1670" s="110" t="str">
        <f t="shared" si="54"/>
        <v xml:space="preserve"> </v>
      </c>
      <c r="I1670" s="89"/>
    </row>
    <row r="1671" spans="1:9" s="9" customFormat="1" ht="30" customHeight="1" thickBot="1" x14ac:dyDescent="0.4">
      <c r="A1671" s="69" t="s">
        <v>2049</v>
      </c>
      <c r="B1671" s="73" t="s">
        <v>2050</v>
      </c>
      <c r="C1671" s="85">
        <v>10000</v>
      </c>
      <c r="D1671" s="84">
        <v>10000</v>
      </c>
      <c r="E1671" s="10" t="s">
        <v>1580</v>
      </c>
      <c r="F1671" s="123" t="str">
        <f t="shared" si="53"/>
        <v xml:space="preserve"> </v>
      </c>
      <c r="G1671" s="102" t="s">
        <v>2166</v>
      </c>
      <c r="H1671" s="110" t="str">
        <f t="shared" si="54"/>
        <v xml:space="preserve"> </v>
      </c>
      <c r="I1671" s="89"/>
    </row>
    <row r="1672" spans="1:9" s="9" customFormat="1" ht="30" customHeight="1" thickBot="1" x14ac:dyDescent="0.4">
      <c r="A1672" s="69" t="s">
        <v>2051</v>
      </c>
      <c r="B1672" s="73" t="s">
        <v>1898</v>
      </c>
      <c r="C1672" s="85">
        <v>40000</v>
      </c>
      <c r="D1672" s="84">
        <v>40000</v>
      </c>
      <c r="E1672" s="10" t="s">
        <v>1580</v>
      </c>
      <c r="F1672" s="123" t="str">
        <f t="shared" si="53"/>
        <v xml:space="preserve"> </v>
      </c>
      <c r="G1672" s="102" t="s">
        <v>2166</v>
      </c>
      <c r="H1672" s="110" t="str">
        <f t="shared" si="54"/>
        <v xml:space="preserve"> </v>
      </c>
      <c r="I1672" s="89"/>
    </row>
    <row r="1673" spans="1:9" s="9" customFormat="1" ht="33.75" customHeight="1" thickBot="1" x14ac:dyDescent="0.4">
      <c r="A1673" s="69" t="s">
        <v>2053</v>
      </c>
      <c r="B1673" s="73" t="s">
        <v>2052</v>
      </c>
      <c r="C1673" s="85">
        <v>24120</v>
      </c>
      <c r="D1673" s="84">
        <v>12000</v>
      </c>
      <c r="E1673" s="10" t="s">
        <v>1584</v>
      </c>
      <c r="F1673" s="123" t="str">
        <f t="shared" si="53"/>
        <v xml:space="preserve"> </v>
      </c>
      <c r="G1673" s="102" t="s">
        <v>2166</v>
      </c>
      <c r="H1673" s="110" t="str">
        <f t="shared" si="54"/>
        <v xml:space="preserve"> </v>
      </c>
      <c r="I1673" s="89"/>
    </row>
    <row r="1674" spans="1:9" s="9" customFormat="1" ht="30" customHeight="1" thickBot="1" x14ac:dyDescent="0.4">
      <c r="A1674" s="69" t="s">
        <v>1059</v>
      </c>
      <c r="B1674" s="73" t="s">
        <v>2054</v>
      </c>
      <c r="C1674" s="85">
        <v>4000</v>
      </c>
      <c r="D1674" s="84">
        <f>1000</f>
        <v>1000</v>
      </c>
      <c r="E1674" s="91">
        <v>49</v>
      </c>
      <c r="F1674" s="123" t="str">
        <f t="shared" si="53"/>
        <v>DIJAMANTSKA</v>
      </c>
      <c r="G1674" s="102" t="s">
        <v>2166</v>
      </c>
      <c r="H1674" s="110" t="str">
        <f t="shared" si="54"/>
        <v xml:space="preserve"> </v>
      </c>
      <c r="I1674" s="89"/>
    </row>
    <row r="1675" spans="1:9" s="9" customFormat="1" ht="30" customHeight="1" thickBot="1" x14ac:dyDescent="0.4">
      <c r="A1675" s="69" t="s">
        <v>2055</v>
      </c>
      <c r="B1675" s="73" t="s">
        <v>449</v>
      </c>
      <c r="C1675" s="85">
        <v>2000</v>
      </c>
      <c r="D1675" s="84">
        <v>2000</v>
      </c>
      <c r="E1675" s="91">
        <v>74</v>
      </c>
      <c r="F1675" s="123" t="str">
        <f t="shared" si="53"/>
        <v>DIJAMANTSKA</v>
      </c>
      <c r="G1675" s="91">
        <v>74</v>
      </c>
      <c r="H1675" s="110" t="str">
        <f t="shared" si="54"/>
        <v>DIJAMANTSKA</v>
      </c>
      <c r="I1675" s="89"/>
    </row>
    <row r="1676" spans="1:9" s="9" customFormat="1" ht="30" customHeight="1" thickBot="1" x14ac:dyDescent="0.4">
      <c r="A1676" s="69" t="s">
        <v>2056</v>
      </c>
      <c r="B1676" s="73" t="s">
        <v>72</v>
      </c>
      <c r="C1676" s="85">
        <v>6000</v>
      </c>
      <c r="D1676" s="84">
        <v>6000</v>
      </c>
      <c r="E1676" s="10">
        <v>25</v>
      </c>
      <c r="F1676" s="123" t="str">
        <f t="shared" si="53"/>
        <v>PLATINASTA</v>
      </c>
      <c r="G1676" s="102" t="s">
        <v>2166</v>
      </c>
      <c r="H1676" s="110" t="str">
        <f t="shared" si="54"/>
        <v xml:space="preserve"> </v>
      </c>
      <c r="I1676" s="89"/>
    </row>
    <row r="1677" spans="1:9" s="9" customFormat="1" ht="30" customHeight="1" thickBot="1" x14ac:dyDescent="0.4">
      <c r="A1677" s="69" t="s">
        <v>1864</v>
      </c>
      <c r="B1677" s="73" t="s">
        <v>358</v>
      </c>
      <c r="C1677" s="85">
        <v>8400</v>
      </c>
      <c r="D1677" s="84">
        <f>2400</f>
        <v>2400</v>
      </c>
      <c r="E1677" s="91">
        <v>50</v>
      </c>
      <c r="F1677" s="123" t="str">
        <f t="shared" si="53"/>
        <v>DIJAMANTSKA</v>
      </c>
      <c r="G1677" s="101">
        <v>30</v>
      </c>
      <c r="H1677" s="110" t="str">
        <f t="shared" si="54"/>
        <v>PLATINASTA</v>
      </c>
      <c r="I1677" s="89"/>
    </row>
    <row r="1678" spans="1:9" s="9" customFormat="1" ht="30" customHeight="1" thickBot="1" x14ac:dyDescent="0.4">
      <c r="A1678" s="69" t="s">
        <v>2057</v>
      </c>
      <c r="B1678" s="73" t="s">
        <v>358</v>
      </c>
      <c r="C1678" s="85">
        <v>4000</v>
      </c>
      <c r="D1678" s="84">
        <v>2000</v>
      </c>
      <c r="E1678" s="10">
        <v>30</v>
      </c>
      <c r="F1678" s="123" t="str">
        <f t="shared" si="53"/>
        <v>DIJAMANTSKA</v>
      </c>
      <c r="G1678" s="102">
        <v>30</v>
      </c>
      <c r="H1678" s="110" t="str">
        <f t="shared" si="54"/>
        <v>PLATINASTA</v>
      </c>
      <c r="I1678" s="89"/>
    </row>
    <row r="1679" spans="1:9" s="9" customFormat="1" ht="30" customHeight="1" thickBot="1" x14ac:dyDescent="0.4">
      <c r="A1679" s="69" t="s">
        <v>1362</v>
      </c>
      <c r="B1679" s="72" t="s">
        <v>8</v>
      </c>
      <c r="C1679" s="70">
        <v>12360</v>
      </c>
      <c r="D1679" s="107">
        <f>6360</f>
        <v>6360</v>
      </c>
      <c r="E1679" s="48">
        <v>31</v>
      </c>
      <c r="F1679" s="123" t="str">
        <f t="shared" si="53"/>
        <v>PLATINASTA</v>
      </c>
      <c r="G1679" s="102" t="s">
        <v>2166</v>
      </c>
      <c r="H1679" s="110" t="str">
        <f t="shared" si="54"/>
        <v xml:space="preserve"> </v>
      </c>
      <c r="I1679" s="89"/>
    </row>
    <row r="1680" spans="1:9" s="9" customFormat="1" ht="30" customHeight="1" thickBot="1" x14ac:dyDescent="0.4">
      <c r="A1680" s="69" t="s">
        <v>2058</v>
      </c>
      <c r="B1680" s="73" t="s">
        <v>2059</v>
      </c>
      <c r="C1680" s="85">
        <v>6500</v>
      </c>
      <c r="D1680" s="84">
        <v>6500</v>
      </c>
      <c r="E1680" s="10">
        <v>60</v>
      </c>
      <c r="F1680" s="123" t="str">
        <f t="shared" si="53"/>
        <v>DIJAMANTSKA</v>
      </c>
      <c r="G1680" s="102" t="s">
        <v>2166</v>
      </c>
      <c r="H1680" s="110" t="str">
        <f t="shared" si="54"/>
        <v xml:space="preserve"> </v>
      </c>
      <c r="I1680" s="89"/>
    </row>
    <row r="1681" spans="1:9" s="9" customFormat="1" ht="30" customHeight="1" thickBot="1" x14ac:dyDescent="0.4">
      <c r="A1681" s="69" t="s">
        <v>771</v>
      </c>
      <c r="B1681" s="73" t="s">
        <v>172</v>
      </c>
      <c r="C1681" s="85">
        <v>22000</v>
      </c>
      <c r="D1681" s="3">
        <f>16000</f>
        <v>16000</v>
      </c>
      <c r="E1681" s="91">
        <v>132</v>
      </c>
      <c r="F1681" s="123" t="str">
        <f t="shared" si="53"/>
        <v>PLATINASTA</v>
      </c>
      <c r="G1681" s="101">
        <v>132</v>
      </c>
      <c r="H1681" s="110" t="str">
        <f t="shared" si="54"/>
        <v>PLATINASTA PLUS</v>
      </c>
      <c r="I1681" s="89"/>
    </row>
    <row r="1682" spans="1:9" s="9" customFormat="1" ht="30" customHeight="1" thickBot="1" x14ac:dyDescent="0.4">
      <c r="A1682" s="69" t="s">
        <v>1694</v>
      </c>
      <c r="B1682" s="73" t="s">
        <v>44</v>
      </c>
      <c r="C1682" s="85">
        <v>9500</v>
      </c>
      <c r="D1682" s="107">
        <f>3500</f>
        <v>3500</v>
      </c>
      <c r="E1682" s="91">
        <v>27</v>
      </c>
      <c r="F1682" s="123" t="str">
        <f t="shared" si="53"/>
        <v>PLATINASTA</v>
      </c>
      <c r="G1682" s="101">
        <v>27</v>
      </c>
      <c r="H1682" s="110" t="str">
        <f t="shared" si="54"/>
        <v>PLATINASTA PLUS</v>
      </c>
      <c r="I1682" s="89"/>
    </row>
    <row r="1683" spans="1:9" s="9" customFormat="1" ht="63" customHeight="1" thickBot="1" x14ac:dyDescent="0.4">
      <c r="A1683" s="69" t="s">
        <v>302</v>
      </c>
      <c r="B1683" s="73" t="s">
        <v>287</v>
      </c>
      <c r="C1683" s="85">
        <v>10800</v>
      </c>
      <c r="D1683" s="50">
        <f>2000</f>
        <v>2000</v>
      </c>
      <c r="E1683" s="91">
        <v>8</v>
      </c>
      <c r="F1683" s="123" t="str">
        <f t="shared" si="53"/>
        <v>PLATINASTA</v>
      </c>
      <c r="G1683" s="101">
        <v>40</v>
      </c>
      <c r="H1683" s="110" t="str">
        <f t="shared" si="54"/>
        <v>PLATINASTA PLUS</v>
      </c>
      <c r="I1683" s="89"/>
    </row>
    <row r="1684" spans="1:9" s="9" customFormat="1" ht="30" customHeight="1" thickBot="1" x14ac:dyDescent="0.4">
      <c r="A1684" s="69" t="s">
        <v>2061</v>
      </c>
      <c r="B1684" s="73" t="s">
        <v>40</v>
      </c>
      <c r="C1684" s="85">
        <v>6000</v>
      </c>
      <c r="D1684" s="84">
        <v>6000</v>
      </c>
      <c r="E1684" s="10">
        <v>142</v>
      </c>
      <c r="F1684" s="123" t="str">
        <f t="shared" si="53"/>
        <v>DIJAMANTSKA</v>
      </c>
      <c r="G1684" s="102" t="s">
        <v>2166</v>
      </c>
      <c r="H1684" s="110" t="str">
        <f t="shared" si="54"/>
        <v xml:space="preserve"> </v>
      </c>
      <c r="I1684" s="89"/>
    </row>
    <row r="1685" spans="1:9" s="9" customFormat="1" ht="30" customHeight="1" thickBot="1" x14ac:dyDescent="0.4">
      <c r="A1685" s="69" t="s">
        <v>2062</v>
      </c>
      <c r="B1685" s="73" t="s">
        <v>138</v>
      </c>
      <c r="C1685" s="85">
        <v>6000</v>
      </c>
      <c r="D1685" s="84">
        <v>6000</v>
      </c>
      <c r="E1685" s="10">
        <v>213</v>
      </c>
      <c r="F1685" s="123" t="str">
        <f t="shared" si="53"/>
        <v>DIJAMANTSKA</v>
      </c>
      <c r="G1685" s="102" t="s">
        <v>2166</v>
      </c>
      <c r="H1685" s="110" t="str">
        <f t="shared" si="54"/>
        <v xml:space="preserve"> </v>
      </c>
      <c r="I1685" s="89"/>
    </row>
    <row r="1686" spans="1:9" s="9" customFormat="1" ht="51" customHeight="1" thickBot="1" x14ac:dyDescent="0.4">
      <c r="A1686" s="69" t="s">
        <v>1403</v>
      </c>
      <c r="B1686" s="73" t="s">
        <v>39</v>
      </c>
      <c r="C1686" s="85">
        <v>10000</v>
      </c>
      <c r="D1686" s="14">
        <f>2400</f>
        <v>2400</v>
      </c>
      <c r="E1686" s="48">
        <v>31</v>
      </c>
      <c r="F1686" s="123" t="str">
        <f t="shared" si="53"/>
        <v>DIJAMANTSKA</v>
      </c>
      <c r="G1686" s="102" t="s">
        <v>2166</v>
      </c>
      <c r="H1686" s="110" t="str">
        <f t="shared" si="54"/>
        <v xml:space="preserve"> </v>
      </c>
      <c r="I1686" s="89"/>
    </row>
    <row r="1687" spans="1:9" s="9" customFormat="1" ht="30" customHeight="1" thickBot="1" x14ac:dyDescent="0.4">
      <c r="A1687" s="69" t="s">
        <v>2063</v>
      </c>
      <c r="B1687" s="73" t="s">
        <v>9</v>
      </c>
      <c r="C1687" s="85">
        <v>5000</v>
      </c>
      <c r="D1687" s="84">
        <v>5000</v>
      </c>
      <c r="E1687" s="10">
        <v>70</v>
      </c>
      <c r="F1687" s="123" t="str">
        <f t="shared" si="53"/>
        <v>DIJAMANTSKA</v>
      </c>
      <c r="G1687" s="102" t="s">
        <v>2166</v>
      </c>
      <c r="H1687" s="110" t="str">
        <f t="shared" si="54"/>
        <v xml:space="preserve"> </v>
      </c>
      <c r="I1687" s="89"/>
    </row>
    <row r="1688" spans="1:9" s="9" customFormat="1" ht="30" customHeight="1" thickBot="1" x14ac:dyDescent="0.4">
      <c r="A1688" s="69" t="s">
        <v>2064</v>
      </c>
      <c r="B1688" s="73" t="s">
        <v>262</v>
      </c>
      <c r="C1688" s="85">
        <v>32000</v>
      </c>
      <c r="D1688" s="84">
        <v>12000</v>
      </c>
      <c r="E1688" s="91">
        <v>180</v>
      </c>
      <c r="F1688" s="123" t="str">
        <f t="shared" si="53"/>
        <v>DIJAMANTSKA</v>
      </c>
      <c r="G1688" s="101">
        <v>195</v>
      </c>
      <c r="H1688" s="110" t="str">
        <f t="shared" si="54"/>
        <v>PLATINASTA PLUS</v>
      </c>
      <c r="I1688" s="89"/>
    </row>
    <row r="1689" spans="1:9" s="9" customFormat="1" ht="30" customHeight="1" thickBot="1" x14ac:dyDescent="0.4">
      <c r="A1689" s="69" t="s">
        <v>2065</v>
      </c>
      <c r="B1689" s="73" t="s">
        <v>32</v>
      </c>
      <c r="C1689" s="85">
        <v>12000</v>
      </c>
      <c r="D1689" s="84">
        <v>12000</v>
      </c>
      <c r="E1689" s="10">
        <v>6</v>
      </c>
      <c r="F1689" s="123" t="str">
        <f t="shared" si="53"/>
        <v>PLATINASTA</v>
      </c>
      <c r="G1689" s="102" t="s">
        <v>2166</v>
      </c>
      <c r="H1689" s="110" t="str">
        <f t="shared" si="54"/>
        <v xml:space="preserve"> </v>
      </c>
      <c r="I1689" s="89"/>
    </row>
    <row r="1690" spans="1:9" s="9" customFormat="1" ht="52.15" customHeight="1" thickBot="1" x14ac:dyDescent="0.4">
      <c r="A1690" s="69" t="s">
        <v>590</v>
      </c>
      <c r="B1690" s="73" t="s">
        <v>26</v>
      </c>
      <c r="C1690" s="85">
        <v>31600</v>
      </c>
      <c r="D1690" s="3">
        <f>9600</f>
        <v>9600</v>
      </c>
      <c r="E1690" s="91">
        <v>100</v>
      </c>
      <c r="F1690" s="123" t="str">
        <f t="shared" si="53"/>
        <v>DIJAMANTSKA</v>
      </c>
      <c r="G1690" s="101">
        <v>100</v>
      </c>
      <c r="H1690" s="110" t="str">
        <f t="shared" si="54"/>
        <v>PLATINASTA PLUS</v>
      </c>
      <c r="I1690" s="89"/>
    </row>
    <row r="1691" spans="1:9" s="9" customFormat="1" ht="30" customHeight="1" thickBot="1" x14ac:dyDescent="0.4">
      <c r="A1691" s="69" t="s">
        <v>2066</v>
      </c>
      <c r="B1691" s="73" t="s">
        <v>108</v>
      </c>
      <c r="C1691" s="70">
        <v>16800</v>
      </c>
      <c r="D1691" s="1">
        <v>5000</v>
      </c>
      <c r="E1691" s="91">
        <v>120</v>
      </c>
      <c r="F1691" s="123" t="str">
        <f t="shared" si="53"/>
        <v>DIJAMANTSKA</v>
      </c>
      <c r="G1691" s="101">
        <v>120</v>
      </c>
      <c r="H1691" s="110" t="str">
        <f t="shared" si="54"/>
        <v>PLATINASTA</v>
      </c>
      <c r="I1691" s="89"/>
    </row>
    <row r="1692" spans="1:9" s="9" customFormat="1" ht="30" customHeight="1" thickBot="1" x14ac:dyDescent="0.4">
      <c r="A1692" s="69" t="s">
        <v>2067</v>
      </c>
      <c r="B1692" s="73" t="s">
        <v>125</v>
      </c>
      <c r="C1692" s="70">
        <v>6000</v>
      </c>
      <c r="D1692" s="107">
        <v>6000</v>
      </c>
      <c r="E1692" s="91">
        <v>49</v>
      </c>
      <c r="F1692" s="123" t="str">
        <f t="shared" si="53"/>
        <v>PLATINASTA</v>
      </c>
      <c r="G1692" s="101">
        <v>49</v>
      </c>
      <c r="H1692" s="110" t="str">
        <f t="shared" si="54"/>
        <v>PLATINASTA</v>
      </c>
      <c r="I1692" s="89"/>
    </row>
    <row r="1693" spans="1:9" s="9" customFormat="1" ht="30" customHeight="1" thickBot="1" x14ac:dyDescent="0.4">
      <c r="A1693" s="69" t="s">
        <v>2068</v>
      </c>
      <c r="B1693" s="73" t="s">
        <v>556</v>
      </c>
      <c r="C1693" s="70">
        <v>6000</v>
      </c>
      <c r="D1693" s="1">
        <v>6000</v>
      </c>
      <c r="E1693" s="91">
        <v>24</v>
      </c>
      <c r="F1693" s="123" t="str">
        <f t="shared" si="53"/>
        <v>PLATINASTA</v>
      </c>
      <c r="G1693" s="91">
        <v>24</v>
      </c>
      <c r="H1693" s="110" t="str">
        <f t="shared" si="54"/>
        <v>PLATINASTA</v>
      </c>
      <c r="I1693" s="89"/>
    </row>
    <row r="1694" spans="1:9" s="9" customFormat="1" ht="43.5" customHeight="1" thickBot="1" x14ac:dyDescent="0.4">
      <c r="A1694" s="69" t="s">
        <v>1882</v>
      </c>
      <c r="B1694" s="73" t="s">
        <v>301</v>
      </c>
      <c r="C1694" s="70">
        <v>8000</v>
      </c>
      <c r="D1694" s="1">
        <f>2000</f>
        <v>2000</v>
      </c>
      <c r="E1694" s="10">
        <v>30</v>
      </c>
      <c r="F1694" s="123" t="str">
        <f t="shared" si="53"/>
        <v>DIJAMANTSKA</v>
      </c>
      <c r="G1694" s="102">
        <v>30</v>
      </c>
      <c r="H1694" s="110" t="str">
        <f t="shared" si="54"/>
        <v>PLATINASTA</v>
      </c>
      <c r="I1694" s="89"/>
    </row>
    <row r="1695" spans="1:9" s="9" customFormat="1" ht="52.15" customHeight="1" thickBot="1" x14ac:dyDescent="0.4">
      <c r="A1695" s="69" t="s">
        <v>1198</v>
      </c>
      <c r="B1695" s="73" t="s">
        <v>1798</v>
      </c>
      <c r="C1695" s="70">
        <v>13000</v>
      </c>
      <c r="D1695" s="4">
        <f>4000</f>
        <v>4000</v>
      </c>
      <c r="E1695" s="91">
        <v>33</v>
      </c>
      <c r="F1695" s="123" t="str">
        <f t="shared" si="53"/>
        <v>PLATINASTA</v>
      </c>
      <c r="G1695" s="101">
        <v>33</v>
      </c>
      <c r="H1695" s="110" t="str">
        <f t="shared" si="54"/>
        <v>PLATINASTA PLUS</v>
      </c>
      <c r="I1695" s="55" t="s">
        <v>1591</v>
      </c>
    </row>
    <row r="1696" spans="1:9" s="9" customFormat="1" ht="30" customHeight="1" thickBot="1" x14ac:dyDescent="0.4">
      <c r="A1696" s="69" t="s">
        <v>2070</v>
      </c>
      <c r="B1696" s="73" t="s">
        <v>31</v>
      </c>
      <c r="C1696" s="70">
        <v>6000</v>
      </c>
      <c r="D1696" s="1">
        <v>6000</v>
      </c>
      <c r="E1696" s="10">
        <v>48</v>
      </c>
      <c r="F1696" s="123" t="str">
        <f t="shared" si="53"/>
        <v>PLATINASTA</v>
      </c>
      <c r="G1696" s="102" t="s">
        <v>2166</v>
      </c>
      <c r="H1696" s="110" t="str">
        <f t="shared" si="54"/>
        <v xml:space="preserve"> </v>
      </c>
      <c r="I1696" s="89"/>
    </row>
    <row r="1697" spans="1:9" s="9" customFormat="1" ht="30" customHeight="1" thickBot="1" x14ac:dyDescent="0.4">
      <c r="A1697" s="69" t="s">
        <v>2072</v>
      </c>
      <c r="B1697" s="73" t="s">
        <v>6</v>
      </c>
      <c r="C1697" s="70">
        <v>6000</v>
      </c>
      <c r="D1697" s="1">
        <v>6000</v>
      </c>
      <c r="E1697" s="10">
        <v>96</v>
      </c>
      <c r="F1697" s="123" t="str">
        <f t="shared" si="53"/>
        <v>DIJAMANTSKA</v>
      </c>
      <c r="G1697" s="102" t="s">
        <v>2166</v>
      </c>
      <c r="H1697" s="110" t="str">
        <f t="shared" si="54"/>
        <v xml:space="preserve"> </v>
      </c>
      <c r="I1697" s="89"/>
    </row>
    <row r="1698" spans="1:9" s="9" customFormat="1" ht="30" customHeight="1" thickBot="1" x14ac:dyDescent="0.4">
      <c r="A1698" s="69" t="s">
        <v>1336</v>
      </c>
      <c r="B1698" s="73" t="s">
        <v>32</v>
      </c>
      <c r="C1698" s="70">
        <v>8000</v>
      </c>
      <c r="D1698" s="2">
        <f>2000</f>
        <v>2000</v>
      </c>
      <c r="E1698" s="48">
        <v>150</v>
      </c>
      <c r="F1698" s="123" t="str">
        <f t="shared" si="53"/>
        <v>DIJAMANTSKA</v>
      </c>
      <c r="G1698" s="102" t="s">
        <v>2166</v>
      </c>
      <c r="H1698" s="110" t="str">
        <f t="shared" si="54"/>
        <v xml:space="preserve"> </v>
      </c>
      <c r="I1698" s="89"/>
    </row>
    <row r="1699" spans="1:9" s="9" customFormat="1" ht="30" customHeight="1" thickBot="1" x14ac:dyDescent="0.4">
      <c r="A1699" s="69" t="s">
        <v>2073</v>
      </c>
      <c r="B1699" s="73" t="s">
        <v>44</v>
      </c>
      <c r="C1699" s="70">
        <v>5000</v>
      </c>
      <c r="D1699" s="1">
        <v>5000</v>
      </c>
      <c r="E1699" s="10">
        <v>69</v>
      </c>
      <c r="F1699" s="123" t="str">
        <f t="shared" si="53"/>
        <v>DIJAMANTSKA</v>
      </c>
      <c r="G1699" s="102" t="s">
        <v>2166</v>
      </c>
      <c r="H1699" s="110" t="str">
        <f t="shared" si="54"/>
        <v xml:space="preserve"> </v>
      </c>
      <c r="I1699" s="89"/>
    </row>
    <row r="1700" spans="1:9" s="9" customFormat="1" ht="76.5" customHeight="1" thickBot="1" x14ac:dyDescent="0.4">
      <c r="A1700" s="69" t="s">
        <v>505</v>
      </c>
      <c r="B1700" s="71" t="s">
        <v>50</v>
      </c>
      <c r="C1700" s="70">
        <v>34080</v>
      </c>
      <c r="D1700" s="50">
        <f>6000</f>
        <v>6000</v>
      </c>
      <c r="E1700" s="48">
        <v>50</v>
      </c>
      <c r="F1700" s="123" t="str">
        <f t="shared" si="53"/>
        <v>PLATINASTA</v>
      </c>
      <c r="G1700" s="102">
        <v>50</v>
      </c>
      <c r="H1700" s="110" t="str">
        <f t="shared" si="54"/>
        <v>PLATINASTA PLUS</v>
      </c>
      <c r="I1700" s="89"/>
    </row>
    <row r="1701" spans="1:9" s="9" customFormat="1" ht="30" customHeight="1" thickBot="1" x14ac:dyDescent="0.4">
      <c r="A1701" s="69" t="s">
        <v>1437</v>
      </c>
      <c r="B1701" s="73" t="s">
        <v>963</v>
      </c>
      <c r="C1701" s="70">
        <v>14550</v>
      </c>
      <c r="D1701" s="1">
        <f>8400</f>
        <v>8400</v>
      </c>
      <c r="E1701" s="91">
        <v>70</v>
      </c>
      <c r="F1701" s="123" t="str">
        <f t="shared" si="53"/>
        <v>PLATINASTA</v>
      </c>
      <c r="G1701" s="101">
        <v>70</v>
      </c>
      <c r="H1701" s="110" t="str">
        <f t="shared" si="54"/>
        <v>PLATINASTA PLUS</v>
      </c>
      <c r="I1701" s="89"/>
    </row>
    <row r="1702" spans="1:9" s="9" customFormat="1" ht="30" customHeight="1" thickBot="1" x14ac:dyDescent="0.4">
      <c r="A1702" s="69" t="s">
        <v>380</v>
      </c>
      <c r="B1702" s="73" t="s">
        <v>381</v>
      </c>
      <c r="C1702" s="70">
        <v>48000</v>
      </c>
      <c r="D1702" s="3">
        <f>33000</f>
        <v>33000</v>
      </c>
      <c r="E1702" s="48">
        <v>265</v>
      </c>
      <c r="F1702" s="123" t="str">
        <f t="shared" si="53"/>
        <v>PLATINASTA</v>
      </c>
      <c r="G1702" s="102" t="s">
        <v>2166</v>
      </c>
      <c r="H1702" s="110" t="str">
        <f t="shared" si="54"/>
        <v xml:space="preserve"> </v>
      </c>
      <c r="I1702" s="89"/>
    </row>
    <row r="1703" spans="1:9" s="9" customFormat="1" ht="30" customHeight="1" thickBot="1" x14ac:dyDescent="0.4">
      <c r="A1703" s="69" t="s">
        <v>2074</v>
      </c>
      <c r="B1703" s="73" t="s">
        <v>152</v>
      </c>
      <c r="C1703" s="70">
        <v>2000</v>
      </c>
      <c r="D1703" s="1">
        <v>2000</v>
      </c>
      <c r="E1703" s="10">
        <v>40</v>
      </c>
      <c r="F1703" s="123" t="str">
        <f t="shared" si="53"/>
        <v>DIJAMANTSKA</v>
      </c>
      <c r="G1703" s="102" t="s">
        <v>2166</v>
      </c>
      <c r="H1703" s="110" t="str">
        <f t="shared" si="54"/>
        <v xml:space="preserve"> </v>
      </c>
      <c r="I1703" s="89"/>
    </row>
    <row r="1704" spans="1:9" s="9" customFormat="1" ht="60" customHeight="1" thickBot="1" x14ac:dyDescent="0.4">
      <c r="A1704" s="69" t="s">
        <v>397</v>
      </c>
      <c r="B1704" s="73" t="s">
        <v>26</v>
      </c>
      <c r="C1704" s="70">
        <v>24000</v>
      </c>
      <c r="D1704" s="50">
        <f>2000</f>
        <v>2000</v>
      </c>
      <c r="E1704" s="48">
        <v>7</v>
      </c>
      <c r="F1704" s="123" t="str">
        <f t="shared" si="53"/>
        <v>PLATINASTA</v>
      </c>
      <c r="G1704" s="102" t="s">
        <v>2166</v>
      </c>
      <c r="H1704" s="110" t="str">
        <f t="shared" si="54"/>
        <v xml:space="preserve"> </v>
      </c>
      <c r="I1704" s="89"/>
    </row>
    <row r="1705" spans="1:9" s="9" customFormat="1" ht="78.75" customHeight="1" thickBot="1" x14ac:dyDescent="0.4">
      <c r="A1705" s="69" t="s">
        <v>1786</v>
      </c>
      <c r="B1705" s="73" t="s">
        <v>1208</v>
      </c>
      <c r="C1705" s="70">
        <v>78400</v>
      </c>
      <c r="D1705" s="1">
        <v>5040</v>
      </c>
      <c r="E1705" s="91">
        <v>73</v>
      </c>
      <c r="F1705" s="123" t="str">
        <f t="shared" si="53"/>
        <v>DIJAMANTSKA</v>
      </c>
      <c r="G1705" s="101">
        <v>73</v>
      </c>
      <c r="H1705" s="110" t="str">
        <f t="shared" si="54"/>
        <v>PLATINASTA PLUS</v>
      </c>
      <c r="I1705" s="89"/>
    </row>
    <row r="1706" spans="1:9" s="9" customFormat="1" ht="30" customHeight="1" thickBot="1" x14ac:dyDescent="0.4">
      <c r="A1706" s="69" t="s">
        <v>832</v>
      </c>
      <c r="B1706" s="73" t="s">
        <v>138</v>
      </c>
      <c r="C1706" s="85">
        <v>10000</v>
      </c>
      <c r="D1706" s="3">
        <f>5000</f>
        <v>5000</v>
      </c>
      <c r="E1706" s="48">
        <v>85</v>
      </c>
      <c r="F1706" s="123" t="str">
        <f t="shared" si="53"/>
        <v>DIJAMANTSKA</v>
      </c>
      <c r="G1706" s="102" t="s">
        <v>2166</v>
      </c>
      <c r="H1706" s="110" t="str">
        <f t="shared" si="54"/>
        <v xml:space="preserve"> </v>
      </c>
      <c r="I1706" s="89"/>
    </row>
    <row r="1707" spans="1:9" s="9" customFormat="1" ht="30" customHeight="1" thickBot="1" x14ac:dyDescent="0.4">
      <c r="A1707" s="69" t="s">
        <v>71</v>
      </c>
      <c r="B1707" s="73" t="s">
        <v>72</v>
      </c>
      <c r="C1707" s="85">
        <v>18720</v>
      </c>
      <c r="D1707" s="2">
        <f>12720</f>
        <v>12720</v>
      </c>
      <c r="E1707" s="91">
        <v>106</v>
      </c>
      <c r="F1707" s="123" t="str">
        <f t="shared" si="53"/>
        <v>PLATINASTA</v>
      </c>
      <c r="G1707" s="101">
        <v>106</v>
      </c>
      <c r="H1707" s="110" t="str">
        <f t="shared" si="54"/>
        <v>PLATINASTA PLUS</v>
      </c>
      <c r="I1707" s="89"/>
    </row>
    <row r="1708" spans="1:9" s="9" customFormat="1" ht="45.65" customHeight="1" thickBot="1" x14ac:dyDescent="0.4">
      <c r="A1708" s="69" t="s">
        <v>204</v>
      </c>
      <c r="B1708" s="73" t="s">
        <v>26</v>
      </c>
      <c r="C1708" s="85">
        <v>14000</v>
      </c>
      <c r="D1708" s="50">
        <f>5000</f>
        <v>5000</v>
      </c>
      <c r="E1708" s="91">
        <v>26</v>
      </c>
      <c r="F1708" s="123" t="str">
        <f t="shared" si="53"/>
        <v>PLATINASTA</v>
      </c>
      <c r="G1708" s="91">
        <v>26</v>
      </c>
      <c r="H1708" s="110" t="str">
        <f t="shared" si="54"/>
        <v>PLATINASTA PLUS</v>
      </c>
      <c r="I1708" s="89"/>
    </row>
    <row r="1709" spans="1:9" s="9" customFormat="1" ht="30" customHeight="1" thickBot="1" x14ac:dyDescent="0.4">
      <c r="A1709" s="69" t="s">
        <v>2075</v>
      </c>
      <c r="B1709" s="73" t="s">
        <v>18</v>
      </c>
      <c r="C1709" s="70">
        <v>10800</v>
      </c>
      <c r="D1709" s="3">
        <f>4800</f>
        <v>4800</v>
      </c>
      <c r="E1709" s="91">
        <v>40</v>
      </c>
      <c r="F1709" s="123" t="str">
        <f t="shared" si="53"/>
        <v>PLATINASTA</v>
      </c>
      <c r="G1709" s="101">
        <v>40</v>
      </c>
      <c r="H1709" s="110" t="str">
        <f t="shared" si="54"/>
        <v>PLATINASTA PLUS</v>
      </c>
      <c r="I1709" s="89"/>
    </row>
    <row r="1710" spans="1:9" s="9" customFormat="1" ht="30" customHeight="1" thickBot="1" x14ac:dyDescent="0.4">
      <c r="A1710" s="69" t="s">
        <v>1380</v>
      </c>
      <c r="B1710" s="73" t="s">
        <v>72</v>
      </c>
      <c r="C1710" s="85">
        <v>7600</v>
      </c>
      <c r="D1710" s="1">
        <f>3800</f>
        <v>3800</v>
      </c>
      <c r="E1710" s="91">
        <v>31</v>
      </c>
      <c r="F1710" s="123" t="str">
        <f t="shared" si="53"/>
        <v>PLATINASTA</v>
      </c>
      <c r="G1710" s="102">
        <v>31</v>
      </c>
      <c r="H1710" s="110" t="str">
        <f t="shared" si="54"/>
        <v>PLATINASTA</v>
      </c>
      <c r="I1710" s="89"/>
    </row>
    <row r="1711" spans="1:9" s="9" customFormat="1" ht="30" customHeight="1" thickBot="1" x14ac:dyDescent="0.4">
      <c r="A1711" s="69" t="s">
        <v>2076</v>
      </c>
      <c r="B1711" s="73" t="s">
        <v>32</v>
      </c>
      <c r="C1711" s="85">
        <v>6000</v>
      </c>
      <c r="D1711" s="84">
        <v>6000</v>
      </c>
      <c r="E1711" s="10">
        <v>158</v>
      </c>
      <c r="F1711" s="123" t="str">
        <f t="shared" si="53"/>
        <v>DIJAMANTSKA</v>
      </c>
      <c r="G1711" s="101" t="s">
        <v>2166</v>
      </c>
      <c r="H1711" s="110" t="str">
        <f t="shared" si="54"/>
        <v xml:space="preserve"> </v>
      </c>
      <c r="I1711" s="89"/>
    </row>
    <row r="1712" spans="1:9" s="9" customFormat="1" ht="30" customHeight="1" thickBot="1" x14ac:dyDescent="0.4">
      <c r="A1712" s="69" t="s">
        <v>710</v>
      </c>
      <c r="B1712" s="73" t="s">
        <v>86</v>
      </c>
      <c r="C1712" s="85">
        <v>30000</v>
      </c>
      <c r="D1712" s="3">
        <f>24000</f>
        <v>24000</v>
      </c>
      <c r="E1712" s="48">
        <v>200</v>
      </c>
      <c r="F1712" s="123" t="str">
        <f t="shared" si="53"/>
        <v>PLATINASTA</v>
      </c>
      <c r="G1712" s="102" t="s">
        <v>2166</v>
      </c>
      <c r="H1712" s="110" t="str">
        <f t="shared" si="54"/>
        <v xml:space="preserve"> </v>
      </c>
      <c r="I1712" s="89"/>
    </row>
    <row r="1713" spans="1:9" s="9" customFormat="1" ht="30" customHeight="1" thickBot="1" x14ac:dyDescent="0.4">
      <c r="A1713" s="69" t="s">
        <v>2077</v>
      </c>
      <c r="B1713" s="73" t="s">
        <v>75</v>
      </c>
      <c r="C1713" s="85">
        <v>2500</v>
      </c>
      <c r="D1713" s="84">
        <v>2500</v>
      </c>
      <c r="E1713" s="91">
        <v>74</v>
      </c>
      <c r="F1713" s="123" t="str">
        <f t="shared" si="53"/>
        <v>DIJAMANTSKA</v>
      </c>
      <c r="G1713" s="91">
        <v>74</v>
      </c>
      <c r="H1713" s="110" t="str">
        <f t="shared" si="54"/>
        <v>DIJAMANTSKA</v>
      </c>
      <c r="I1713" s="89"/>
    </row>
    <row r="1714" spans="1:9" s="9" customFormat="1" ht="30" customHeight="1" thickBot="1" x14ac:dyDescent="0.4">
      <c r="A1714" s="69" t="s">
        <v>2082</v>
      </c>
      <c r="B1714" s="73" t="s">
        <v>403</v>
      </c>
      <c r="C1714" s="70">
        <v>6000</v>
      </c>
      <c r="D1714" s="84">
        <v>6000</v>
      </c>
      <c r="E1714" s="10">
        <v>190</v>
      </c>
      <c r="F1714" s="123" t="str">
        <f t="shared" ref="F1714:F1758" si="55">IFERROR(IF(D1714/E1714&gt;=120,"PLATINASTA","DIJAMANTSKA")," ")</f>
        <v>DIJAMANTSKA</v>
      </c>
      <c r="G1714" s="102" t="s">
        <v>2166</v>
      </c>
      <c r="H1714" s="110" t="str">
        <f t="shared" si="54"/>
        <v xml:space="preserve"> </v>
      </c>
      <c r="I1714" s="89"/>
    </row>
    <row r="1715" spans="1:9" s="9" customFormat="1" ht="30" customHeight="1" thickBot="1" x14ac:dyDescent="0.4">
      <c r="A1715" s="69" t="s">
        <v>1890</v>
      </c>
      <c r="B1715" s="73" t="s">
        <v>3</v>
      </c>
      <c r="C1715" s="85">
        <v>26000</v>
      </c>
      <c r="D1715" s="107">
        <f>20000</f>
        <v>20000</v>
      </c>
      <c r="E1715" s="48">
        <v>80</v>
      </c>
      <c r="F1715" s="123" t="str">
        <f t="shared" si="55"/>
        <v>PLATINASTA</v>
      </c>
      <c r="G1715" s="102" t="s">
        <v>2166</v>
      </c>
      <c r="H1715" s="110" t="str">
        <f t="shared" si="54"/>
        <v xml:space="preserve"> </v>
      </c>
      <c r="I1715" s="89"/>
    </row>
    <row r="1716" spans="1:9" s="9" customFormat="1" ht="30" customHeight="1" thickBot="1" x14ac:dyDescent="0.4">
      <c r="A1716" s="69" t="s">
        <v>883</v>
      </c>
      <c r="B1716" s="73" t="s">
        <v>70</v>
      </c>
      <c r="C1716" s="85">
        <v>11000</v>
      </c>
      <c r="D1716" s="3">
        <f>5000</f>
        <v>5000</v>
      </c>
      <c r="E1716" s="48">
        <v>54</v>
      </c>
      <c r="F1716" s="123" t="str">
        <f t="shared" si="55"/>
        <v>DIJAMANTSKA</v>
      </c>
      <c r="G1716" s="102" t="s">
        <v>2166</v>
      </c>
      <c r="H1716" s="110" t="str">
        <f t="shared" si="54"/>
        <v xml:space="preserve"> </v>
      </c>
      <c r="I1716" s="89"/>
    </row>
    <row r="1717" spans="1:9" s="9" customFormat="1" ht="30" customHeight="1" thickBot="1" x14ac:dyDescent="0.4">
      <c r="A1717" s="69" t="s">
        <v>2078</v>
      </c>
      <c r="B1717" s="73" t="s">
        <v>247</v>
      </c>
      <c r="C1717" s="85">
        <v>10000</v>
      </c>
      <c r="D1717" s="84">
        <v>10000</v>
      </c>
      <c r="E1717" s="48">
        <v>64</v>
      </c>
      <c r="F1717" s="123" t="str">
        <f t="shared" si="55"/>
        <v>PLATINASTA</v>
      </c>
      <c r="G1717" s="102" t="s">
        <v>2166</v>
      </c>
      <c r="H1717" s="110" t="str">
        <f t="shared" ref="H1717:H1780" si="56">IFERROR(IF(OR((D1717-6000)/E1717&gt;=120,(C1717-6000)/G1717&gt;=120),"PLATINASTA PLUS",IF(AND((C1717/G1717&gt;=120),C1717&lt;(G1717*120+6000)),"PLATINASTA","DIJAMANTSKA"))," ")</f>
        <v xml:space="preserve"> </v>
      </c>
      <c r="I1717" s="89"/>
    </row>
    <row r="1718" spans="1:9" s="9" customFormat="1" ht="30" customHeight="1" thickBot="1" x14ac:dyDescent="0.4">
      <c r="A1718" s="69" t="s">
        <v>2079</v>
      </c>
      <c r="B1718" s="73" t="s">
        <v>6</v>
      </c>
      <c r="C1718" s="85">
        <v>4000</v>
      </c>
      <c r="D1718" s="84">
        <v>4000</v>
      </c>
      <c r="E1718" s="48">
        <v>40</v>
      </c>
      <c r="F1718" s="123" t="str">
        <f t="shared" si="55"/>
        <v>DIJAMANTSKA</v>
      </c>
      <c r="G1718" s="102" t="s">
        <v>2166</v>
      </c>
      <c r="H1718" s="110" t="str">
        <f t="shared" si="56"/>
        <v xml:space="preserve"> </v>
      </c>
      <c r="I1718" s="89"/>
    </row>
    <row r="1719" spans="1:9" s="9" customFormat="1" ht="45.75" customHeight="1" thickBot="1" x14ac:dyDescent="0.4">
      <c r="A1719" s="69" t="s">
        <v>419</v>
      </c>
      <c r="B1719" s="73" t="s">
        <v>21</v>
      </c>
      <c r="C1719" s="85">
        <v>18160</v>
      </c>
      <c r="D1719" s="3">
        <f>6360</f>
        <v>6360</v>
      </c>
      <c r="E1719" s="91">
        <v>53</v>
      </c>
      <c r="F1719" s="123" t="str">
        <f t="shared" si="55"/>
        <v>PLATINASTA</v>
      </c>
      <c r="G1719" s="101">
        <v>53</v>
      </c>
      <c r="H1719" s="110" t="str">
        <f t="shared" si="56"/>
        <v>PLATINASTA PLUS</v>
      </c>
      <c r="I1719" s="89"/>
    </row>
    <row r="1720" spans="1:9" s="9" customFormat="1" ht="48.65" customHeight="1" thickBot="1" x14ac:dyDescent="0.4">
      <c r="A1720" s="69" t="s">
        <v>128</v>
      </c>
      <c r="B1720" s="73" t="s">
        <v>2</v>
      </c>
      <c r="C1720" s="85">
        <v>21000</v>
      </c>
      <c r="D1720" s="14">
        <f>7000</f>
        <v>7000</v>
      </c>
      <c r="E1720" s="91">
        <v>40</v>
      </c>
      <c r="F1720" s="123" t="str">
        <f t="shared" si="55"/>
        <v>PLATINASTA</v>
      </c>
      <c r="G1720" s="101">
        <v>40</v>
      </c>
      <c r="H1720" s="110" t="str">
        <f t="shared" si="56"/>
        <v>PLATINASTA PLUS</v>
      </c>
      <c r="I1720" s="89"/>
    </row>
    <row r="1721" spans="1:9" s="9" customFormat="1" ht="30" customHeight="1" thickBot="1" x14ac:dyDescent="0.4">
      <c r="A1721" s="69" t="s">
        <v>1230</v>
      </c>
      <c r="B1721" s="73" t="s">
        <v>122</v>
      </c>
      <c r="C1721" s="85">
        <v>17300</v>
      </c>
      <c r="D1721" s="4">
        <f>11300</f>
        <v>11300</v>
      </c>
      <c r="E1721" s="91">
        <v>127</v>
      </c>
      <c r="F1721" s="123" t="str">
        <f t="shared" si="55"/>
        <v>DIJAMANTSKA</v>
      </c>
      <c r="G1721" s="101">
        <v>127</v>
      </c>
      <c r="H1721" s="110" t="str">
        <f t="shared" si="56"/>
        <v>PLATINASTA</v>
      </c>
      <c r="I1721" s="89"/>
    </row>
    <row r="1722" spans="1:9" s="9" customFormat="1" ht="30" customHeight="1" thickBot="1" x14ac:dyDescent="0.4">
      <c r="A1722" s="69" t="s">
        <v>2080</v>
      </c>
      <c r="B1722" s="73" t="s">
        <v>122</v>
      </c>
      <c r="C1722" s="85">
        <v>6000</v>
      </c>
      <c r="D1722" s="1">
        <v>6000</v>
      </c>
      <c r="E1722" s="91">
        <v>123</v>
      </c>
      <c r="F1722" s="123" t="str">
        <f t="shared" si="55"/>
        <v>DIJAMANTSKA</v>
      </c>
      <c r="G1722" s="91">
        <v>123</v>
      </c>
      <c r="H1722" s="110" t="str">
        <f t="shared" si="56"/>
        <v>DIJAMANTSKA</v>
      </c>
      <c r="I1722" s="89"/>
    </row>
    <row r="1723" spans="1:9" s="9" customFormat="1" ht="30" customHeight="1" thickBot="1" x14ac:dyDescent="0.4">
      <c r="A1723" s="69" t="s">
        <v>2081</v>
      </c>
      <c r="B1723" s="73" t="s">
        <v>95</v>
      </c>
      <c r="C1723" s="85">
        <v>5000</v>
      </c>
      <c r="D1723" s="107">
        <v>5000</v>
      </c>
      <c r="E1723" s="10">
        <v>9</v>
      </c>
      <c r="F1723" s="123" t="str">
        <f t="shared" si="55"/>
        <v>PLATINASTA</v>
      </c>
      <c r="G1723" s="102" t="s">
        <v>2166</v>
      </c>
      <c r="H1723" s="110" t="str">
        <f t="shared" si="56"/>
        <v xml:space="preserve"> </v>
      </c>
      <c r="I1723" s="89"/>
    </row>
    <row r="1724" spans="1:9" s="9" customFormat="1" ht="30" customHeight="1" thickBot="1" x14ac:dyDescent="0.4">
      <c r="A1724" s="69" t="s">
        <v>1678</v>
      </c>
      <c r="B1724" s="73" t="s">
        <v>1159</v>
      </c>
      <c r="C1724" s="85">
        <v>60000</v>
      </c>
      <c r="D1724" s="107">
        <f>54000</f>
        <v>54000</v>
      </c>
      <c r="E1724" s="91">
        <v>450</v>
      </c>
      <c r="F1724" s="123" t="str">
        <f t="shared" si="55"/>
        <v>PLATINASTA</v>
      </c>
      <c r="G1724" s="101">
        <v>450</v>
      </c>
      <c r="H1724" s="110" t="str">
        <f t="shared" si="56"/>
        <v>PLATINASTA PLUS</v>
      </c>
      <c r="I1724" s="89"/>
    </row>
    <row r="1725" spans="1:9" s="9" customFormat="1" ht="90" customHeight="1" thickBot="1" x14ac:dyDescent="0.4">
      <c r="A1725" s="69" t="s">
        <v>1698</v>
      </c>
      <c r="B1725" s="69" t="s">
        <v>43</v>
      </c>
      <c r="C1725" s="70">
        <v>3500</v>
      </c>
      <c r="D1725" s="107">
        <v>1000</v>
      </c>
      <c r="E1725" s="10" t="s">
        <v>1584</v>
      </c>
      <c r="F1725" s="123" t="str">
        <f t="shared" si="55"/>
        <v xml:space="preserve"> </v>
      </c>
      <c r="G1725" s="102" t="s">
        <v>2166</v>
      </c>
      <c r="H1725" s="110" t="str">
        <f t="shared" si="56"/>
        <v xml:space="preserve"> </v>
      </c>
      <c r="I1725" s="89"/>
    </row>
    <row r="1726" spans="1:9" s="9" customFormat="1" ht="30" customHeight="1" thickBot="1" x14ac:dyDescent="0.4">
      <c r="A1726" s="69" t="s">
        <v>560</v>
      </c>
      <c r="B1726" s="69" t="s">
        <v>199</v>
      </c>
      <c r="C1726" s="70">
        <v>34500</v>
      </c>
      <c r="D1726" s="107">
        <v>6000</v>
      </c>
      <c r="E1726" s="91">
        <v>237</v>
      </c>
      <c r="F1726" s="123" t="str">
        <f t="shared" si="55"/>
        <v>DIJAMANTSKA</v>
      </c>
      <c r="G1726" s="101">
        <v>237</v>
      </c>
      <c r="H1726" s="110" t="str">
        <f t="shared" si="56"/>
        <v>PLATINASTA PLUS</v>
      </c>
      <c r="I1726" s="89"/>
    </row>
    <row r="1727" spans="1:9" s="9" customFormat="1" ht="30" customHeight="1" thickBot="1" x14ac:dyDescent="0.4">
      <c r="A1727" s="69" t="s">
        <v>1992</v>
      </c>
      <c r="B1727" s="69" t="s">
        <v>356</v>
      </c>
      <c r="C1727" s="70">
        <v>10000</v>
      </c>
      <c r="D1727" s="107">
        <v>6000</v>
      </c>
      <c r="E1727" s="91">
        <v>48</v>
      </c>
      <c r="F1727" s="123" t="str">
        <f t="shared" si="55"/>
        <v>PLATINASTA</v>
      </c>
      <c r="G1727" s="101">
        <v>48</v>
      </c>
      <c r="H1727" s="110" t="str">
        <f t="shared" si="56"/>
        <v>PLATINASTA</v>
      </c>
      <c r="I1727" s="89"/>
    </row>
    <row r="1728" spans="1:9" s="9" customFormat="1" ht="36.75" customHeight="1" thickBot="1" x14ac:dyDescent="0.4">
      <c r="A1728" s="69" t="s">
        <v>327</v>
      </c>
      <c r="B1728" s="51" t="s">
        <v>285</v>
      </c>
      <c r="C1728" s="70">
        <v>13700</v>
      </c>
      <c r="D1728" s="3">
        <f>5400</f>
        <v>5400</v>
      </c>
      <c r="E1728" s="91">
        <v>21</v>
      </c>
      <c r="F1728" s="123" t="str">
        <f t="shared" si="55"/>
        <v>PLATINASTA</v>
      </c>
      <c r="G1728" s="101">
        <v>21</v>
      </c>
      <c r="H1728" s="110" t="str">
        <f t="shared" si="56"/>
        <v>PLATINASTA PLUS</v>
      </c>
      <c r="I1728" s="89"/>
    </row>
    <row r="1729" spans="1:9" s="9" customFormat="1" ht="87" customHeight="1" thickBot="1" x14ac:dyDescent="0.4">
      <c r="A1729" s="69" t="s">
        <v>65</v>
      </c>
      <c r="B1729" s="71" t="s">
        <v>1931</v>
      </c>
      <c r="C1729" s="70">
        <v>15000</v>
      </c>
      <c r="D1729" s="2">
        <f>4000</f>
        <v>4000</v>
      </c>
      <c r="E1729" s="91">
        <v>40</v>
      </c>
      <c r="F1729" s="123" t="str">
        <f t="shared" si="55"/>
        <v>DIJAMANTSKA</v>
      </c>
      <c r="G1729" s="101">
        <v>40</v>
      </c>
      <c r="H1729" s="110" t="str">
        <f t="shared" si="56"/>
        <v>PLATINASTA PLUS</v>
      </c>
      <c r="I1729" s="89"/>
    </row>
    <row r="1730" spans="1:9" s="9" customFormat="1" ht="30" customHeight="1" thickBot="1" x14ac:dyDescent="0.4">
      <c r="A1730" s="69" t="s">
        <v>352</v>
      </c>
      <c r="B1730" s="51" t="s">
        <v>353</v>
      </c>
      <c r="C1730" s="70">
        <v>28800</v>
      </c>
      <c r="D1730" s="3">
        <f>22800</f>
        <v>22800</v>
      </c>
      <c r="E1730" s="91">
        <v>190</v>
      </c>
      <c r="F1730" s="123" t="str">
        <f t="shared" si="55"/>
        <v>PLATINASTA</v>
      </c>
      <c r="G1730" s="101">
        <v>190</v>
      </c>
      <c r="H1730" s="110" t="str">
        <f t="shared" si="56"/>
        <v>PLATINASTA PLUS</v>
      </c>
      <c r="I1730" s="89"/>
    </row>
    <row r="1731" spans="1:9" s="9" customFormat="1" ht="30" customHeight="1" thickBot="1" x14ac:dyDescent="0.4">
      <c r="A1731" s="69" t="s">
        <v>2097</v>
      </c>
      <c r="B1731" s="51" t="s">
        <v>503</v>
      </c>
      <c r="C1731" s="70">
        <v>11640</v>
      </c>
      <c r="D1731" s="1">
        <v>5000</v>
      </c>
      <c r="E1731" s="91">
        <v>80</v>
      </c>
      <c r="F1731" s="123" t="str">
        <f t="shared" si="55"/>
        <v>DIJAMANTSKA</v>
      </c>
      <c r="G1731" s="101">
        <v>90</v>
      </c>
      <c r="H1731" s="110" t="str">
        <f t="shared" si="56"/>
        <v>PLATINASTA</v>
      </c>
      <c r="I1731" s="89"/>
    </row>
    <row r="1732" spans="1:9" s="9" customFormat="1" ht="30" customHeight="1" thickBot="1" x14ac:dyDescent="0.4">
      <c r="A1732" s="69" t="s">
        <v>1547</v>
      </c>
      <c r="B1732" s="51" t="s">
        <v>58</v>
      </c>
      <c r="C1732" s="70">
        <v>2000</v>
      </c>
      <c r="D1732" s="107">
        <f>1000</f>
        <v>1000</v>
      </c>
      <c r="E1732" s="48" t="s">
        <v>1584</v>
      </c>
      <c r="F1732" s="123" t="str">
        <f t="shared" si="55"/>
        <v xml:space="preserve"> </v>
      </c>
      <c r="G1732" s="102" t="s">
        <v>2166</v>
      </c>
      <c r="H1732" s="110" t="str">
        <f t="shared" si="56"/>
        <v xml:space="preserve"> </v>
      </c>
      <c r="I1732" s="89"/>
    </row>
    <row r="1733" spans="1:9" s="9" customFormat="1" ht="30" customHeight="1" thickBot="1" x14ac:dyDescent="0.4">
      <c r="A1733" s="69" t="s">
        <v>2090</v>
      </c>
      <c r="B1733" s="51" t="s">
        <v>196</v>
      </c>
      <c r="C1733" s="70">
        <v>12121</v>
      </c>
      <c r="D1733" s="107">
        <v>12121</v>
      </c>
      <c r="E1733" s="91">
        <v>99</v>
      </c>
      <c r="F1733" s="123" t="str">
        <f t="shared" si="55"/>
        <v>PLATINASTA</v>
      </c>
      <c r="G1733" s="91">
        <v>99</v>
      </c>
      <c r="H1733" s="110" t="str">
        <f t="shared" si="56"/>
        <v>PLATINASTA</v>
      </c>
      <c r="I1733" s="89"/>
    </row>
    <row r="1734" spans="1:9" s="9" customFormat="1" ht="30" customHeight="1" thickBot="1" x14ac:dyDescent="0.4">
      <c r="A1734" s="69" t="s">
        <v>2091</v>
      </c>
      <c r="B1734" s="51" t="s">
        <v>251</v>
      </c>
      <c r="C1734" s="70">
        <v>12000</v>
      </c>
      <c r="D1734" s="1">
        <v>12000</v>
      </c>
      <c r="E1734" s="91">
        <v>81</v>
      </c>
      <c r="F1734" s="123" t="str">
        <f t="shared" si="55"/>
        <v>PLATINASTA</v>
      </c>
      <c r="G1734" s="101">
        <v>81</v>
      </c>
      <c r="H1734" s="110" t="str">
        <f t="shared" si="56"/>
        <v>PLATINASTA</v>
      </c>
      <c r="I1734" s="89"/>
    </row>
    <row r="1735" spans="1:9" s="9" customFormat="1" ht="30" customHeight="1" thickBot="1" x14ac:dyDescent="0.4">
      <c r="A1735" s="69" t="s">
        <v>2093</v>
      </c>
      <c r="B1735" s="51" t="s">
        <v>99</v>
      </c>
      <c r="C1735" s="70">
        <v>7000</v>
      </c>
      <c r="D1735" s="1">
        <v>7000</v>
      </c>
      <c r="E1735" s="91">
        <v>50</v>
      </c>
      <c r="F1735" s="123" t="str">
        <f t="shared" si="55"/>
        <v>PLATINASTA</v>
      </c>
      <c r="G1735" s="101">
        <v>50</v>
      </c>
      <c r="H1735" s="110" t="str">
        <f t="shared" si="56"/>
        <v>PLATINASTA</v>
      </c>
      <c r="I1735" s="89"/>
    </row>
    <row r="1736" spans="1:9" s="9" customFormat="1" ht="30" customHeight="1" thickBot="1" x14ac:dyDescent="0.4">
      <c r="A1736" s="69" t="s">
        <v>2094</v>
      </c>
      <c r="B1736" s="51" t="s">
        <v>344</v>
      </c>
      <c r="C1736" s="70">
        <v>6000</v>
      </c>
      <c r="D1736" s="1">
        <v>6000</v>
      </c>
      <c r="E1736" s="10">
        <v>3</v>
      </c>
      <c r="F1736" s="123" t="str">
        <f t="shared" si="55"/>
        <v>PLATINASTA</v>
      </c>
      <c r="G1736" s="102" t="s">
        <v>2166</v>
      </c>
      <c r="H1736" s="110" t="str">
        <f t="shared" si="56"/>
        <v xml:space="preserve"> </v>
      </c>
      <c r="I1736" s="89"/>
    </row>
    <row r="1737" spans="1:9" s="9" customFormat="1" ht="30" customHeight="1" thickBot="1" x14ac:dyDescent="0.4">
      <c r="A1737" s="69" t="s">
        <v>1313</v>
      </c>
      <c r="B1737" s="51" t="s">
        <v>10</v>
      </c>
      <c r="C1737" s="70">
        <v>21680</v>
      </c>
      <c r="D1737" s="2">
        <f>10680</f>
        <v>10680</v>
      </c>
      <c r="E1737" s="91">
        <v>89</v>
      </c>
      <c r="F1737" s="123" t="str">
        <f t="shared" si="55"/>
        <v>PLATINASTA</v>
      </c>
      <c r="G1737" s="101">
        <v>89</v>
      </c>
      <c r="H1737" s="110" t="str">
        <f t="shared" si="56"/>
        <v>PLATINASTA PLUS</v>
      </c>
      <c r="I1737" s="89"/>
    </row>
    <row r="1738" spans="1:9" s="9" customFormat="1" ht="30" customHeight="1" thickBot="1" x14ac:dyDescent="0.4">
      <c r="A1738" s="69" t="s">
        <v>2095</v>
      </c>
      <c r="B1738" s="69" t="s">
        <v>403</v>
      </c>
      <c r="C1738" s="70">
        <v>1000</v>
      </c>
      <c r="D1738" s="107">
        <v>1000</v>
      </c>
      <c r="E1738" s="10">
        <v>34</v>
      </c>
      <c r="F1738" s="123" t="str">
        <f t="shared" si="55"/>
        <v>DIJAMANTSKA</v>
      </c>
      <c r="G1738" s="102" t="s">
        <v>2166</v>
      </c>
      <c r="H1738" s="110" t="str">
        <f t="shared" si="56"/>
        <v xml:space="preserve"> </v>
      </c>
      <c r="I1738" s="89"/>
    </row>
    <row r="1739" spans="1:9" s="9" customFormat="1" ht="30" customHeight="1" thickBot="1" x14ac:dyDescent="0.4">
      <c r="A1739" s="69" t="s">
        <v>2</v>
      </c>
      <c r="B1739" s="69" t="s">
        <v>136</v>
      </c>
      <c r="C1739" s="70">
        <v>60000</v>
      </c>
      <c r="D1739" s="107">
        <v>60000</v>
      </c>
      <c r="E1739" s="10" t="s">
        <v>1558</v>
      </c>
      <c r="F1739" s="123" t="str">
        <f t="shared" si="55"/>
        <v xml:space="preserve"> </v>
      </c>
      <c r="G1739" s="102" t="s">
        <v>2166</v>
      </c>
      <c r="H1739" s="110" t="str">
        <f t="shared" si="56"/>
        <v xml:space="preserve"> </v>
      </c>
      <c r="I1739" s="89"/>
    </row>
    <row r="1740" spans="1:9" s="9" customFormat="1" ht="46.5" customHeight="1" thickBot="1" x14ac:dyDescent="0.4">
      <c r="A1740" s="69" t="s">
        <v>235</v>
      </c>
      <c r="B1740" s="72" t="s">
        <v>176</v>
      </c>
      <c r="C1740" s="70">
        <v>22280</v>
      </c>
      <c r="D1740" s="3">
        <f>5000</f>
        <v>5000</v>
      </c>
      <c r="E1740" s="91">
        <v>55</v>
      </c>
      <c r="F1740" s="123" t="str">
        <f t="shared" si="55"/>
        <v>DIJAMANTSKA</v>
      </c>
      <c r="G1740" s="101">
        <v>55</v>
      </c>
      <c r="H1740" s="110" t="str">
        <f t="shared" si="56"/>
        <v>PLATINASTA PLUS</v>
      </c>
      <c r="I1740" s="89"/>
    </row>
    <row r="1741" spans="1:9" s="9" customFormat="1" ht="30" customHeight="1" thickBot="1" x14ac:dyDescent="0.4">
      <c r="A1741" s="69" t="s">
        <v>1173</v>
      </c>
      <c r="B1741" s="73" t="s">
        <v>28</v>
      </c>
      <c r="C1741" s="70">
        <v>10000</v>
      </c>
      <c r="D1741" s="4">
        <f>4000</f>
        <v>4000</v>
      </c>
      <c r="E1741" s="91">
        <v>225</v>
      </c>
      <c r="F1741" s="123" t="str">
        <f t="shared" si="55"/>
        <v>DIJAMANTSKA</v>
      </c>
      <c r="G1741" s="101">
        <v>355</v>
      </c>
      <c r="H1741" s="110" t="str">
        <f t="shared" si="56"/>
        <v>DIJAMANTSKA</v>
      </c>
      <c r="I1741" s="89"/>
    </row>
    <row r="1742" spans="1:9" s="9" customFormat="1" ht="30" customHeight="1" thickBot="1" x14ac:dyDescent="0.4">
      <c r="A1742" s="69" t="s">
        <v>2098</v>
      </c>
      <c r="B1742" s="73" t="s">
        <v>26</v>
      </c>
      <c r="C1742" s="70">
        <v>6000</v>
      </c>
      <c r="D1742" s="107">
        <v>6000</v>
      </c>
      <c r="E1742" s="10" t="s">
        <v>1563</v>
      </c>
      <c r="F1742" s="123" t="str">
        <f t="shared" si="55"/>
        <v xml:space="preserve"> </v>
      </c>
      <c r="G1742" s="102" t="s">
        <v>2166</v>
      </c>
      <c r="H1742" s="110" t="str">
        <f t="shared" si="56"/>
        <v xml:space="preserve"> </v>
      </c>
      <c r="I1742" s="89"/>
    </row>
    <row r="1743" spans="1:9" s="9" customFormat="1" ht="30" customHeight="1" thickBot="1" x14ac:dyDescent="0.4">
      <c r="A1743" s="69" t="s">
        <v>1053</v>
      </c>
      <c r="B1743" s="69" t="s">
        <v>1</v>
      </c>
      <c r="C1743" s="70">
        <v>56000</v>
      </c>
      <c r="D1743" s="4">
        <f>50000</f>
        <v>50000</v>
      </c>
      <c r="E1743" s="91">
        <v>200</v>
      </c>
      <c r="F1743" s="123" t="str">
        <f t="shared" si="55"/>
        <v>PLATINASTA</v>
      </c>
      <c r="G1743" s="101">
        <v>200</v>
      </c>
      <c r="H1743" s="110" t="str">
        <f t="shared" si="56"/>
        <v>PLATINASTA PLUS</v>
      </c>
      <c r="I1743" s="89"/>
    </row>
    <row r="1744" spans="1:9" s="9" customFormat="1" ht="47.5" customHeight="1" thickBot="1" x14ac:dyDescent="0.4">
      <c r="A1744" s="69" t="s">
        <v>185</v>
      </c>
      <c r="B1744" s="69" t="s">
        <v>2103</v>
      </c>
      <c r="C1744" s="70">
        <v>210</v>
      </c>
      <c r="D1744" s="107">
        <v>100</v>
      </c>
      <c r="E1744" s="10" t="s">
        <v>1584</v>
      </c>
      <c r="F1744" s="123" t="str">
        <f t="shared" si="55"/>
        <v xml:space="preserve"> </v>
      </c>
      <c r="G1744" s="102" t="s">
        <v>2166</v>
      </c>
      <c r="H1744" s="110" t="str">
        <f t="shared" si="56"/>
        <v xml:space="preserve"> </v>
      </c>
      <c r="I1744" s="89"/>
    </row>
    <row r="1745" spans="1:9" s="9" customFormat="1" ht="30" customHeight="1" thickBot="1" x14ac:dyDescent="0.4">
      <c r="A1745" s="69" t="s">
        <v>1297</v>
      </c>
      <c r="B1745" s="69" t="s">
        <v>881</v>
      </c>
      <c r="C1745" s="70">
        <v>3000</v>
      </c>
      <c r="D1745" s="1">
        <v>3000</v>
      </c>
      <c r="E1745" s="10">
        <v>50</v>
      </c>
      <c r="F1745" s="123" t="str">
        <f t="shared" si="55"/>
        <v>DIJAMANTSKA</v>
      </c>
      <c r="G1745" s="102" t="s">
        <v>2166</v>
      </c>
      <c r="H1745" s="110" t="str">
        <f t="shared" si="56"/>
        <v xml:space="preserve"> </v>
      </c>
      <c r="I1745" s="89"/>
    </row>
    <row r="1746" spans="1:9" s="9" customFormat="1" ht="30" customHeight="1" thickBot="1" x14ac:dyDescent="0.4">
      <c r="A1746" s="69" t="s">
        <v>2100</v>
      </c>
      <c r="B1746" s="69" t="s">
        <v>2101</v>
      </c>
      <c r="C1746" s="70">
        <v>10000</v>
      </c>
      <c r="D1746" s="107">
        <v>10000</v>
      </c>
      <c r="E1746" s="91">
        <v>30</v>
      </c>
      <c r="F1746" s="123" t="str">
        <f t="shared" si="55"/>
        <v>PLATINASTA</v>
      </c>
      <c r="G1746" s="101">
        <v>30</v>
      </c>
      <c r="H1746" s="110" t="str">
        <f t="shared" si="56"/>
        <v>PLATINASTA PLUS</v>
      </c>
      <c r="I1746" s="89" t="s">
        <v>2136</v>
      </c>
    </row>
    <row r="1747" spans="1:9" s="9" customFormat="1" ht="30" customHeight="1" thickBot="1" x14ac:dyDescent="0.4">
      <c r="A1747" s="69" t="s">
        <v>2071</v>
      </c>
      <c r="B1747" s="69" t="s">
        <v>99</v>
      </c>
      <c r="C1747" s="70">
        <v>12000</v>
      </c>
      <c r="D1747" s="107">
        <f>6000</f>
        <v>6000</v>
      </c>
      <c r="E1747" s="91">
        <v>36</v>
      </c>
      <c r="F1747" s="123" t="str">
        <f t="shared" si="55"/>
        <v>PLATINASTA</v>
      </c>
      <c r="G1747" s="101">
        <v>36</v>
      </c>
      <c r="H1747" s="110" t="str">
        <f t="shared" si="56"/>
        <v>PLATINASTA PLUS</v>
      </c>
      <c r="I1747" s="89"/>
    </row>
    <row r="1748" spans="1:9" s="9" customFormat="1" ht="30" customHeight="1" thickBot="1" x14ac:dyDescent="0.4">
      <c r="A1748" s="69" t="s">
        <v>1</v>
      </c>
      <c r="B1748" s="69" t="s">
        <v>2106</v>
      </c>
      <c r="C1748" s="70">
        <v>120000</v>
      </c>
      <c r="D1748" s="107">
        <v>120000</v>
      </c>
      <c r="E1748" s="10" t="s">
        <v>1558</v>
      </c>
      <c r="F1748" s="123" t="str">
        <f t="shared" si="55"/>
        <v xml:space="preserve"> </v>
      </c>
      <c r="G1748" s="102" t="s">
        <v>2166</v>
      </c>
      <c r="H1748" s="110" t="str">
        <f t="shared" si="56"/>
        <v xml:space="preserve"> </v>
      </c>
      <c r="I1748" s="89"/>
    </row>
    <row r="1749" spans="1:9" s="9" customFormat="1" ht="30" customHeight="1" thickBot="1" x14ac:dyDescent="0.4">
      <c r="A1749" s="69" t="s">
        <v>597</v>
      </c>
      <c r="B1749" s="69" t="s">
        <v>95</v>
      </c>
      <c r="C1749" s="70">
        <v>8040</v>
      </c>
      <c r="D1749" s="3">
        <f>5880</f>
        <v>5880</v>
      </c>
      <c r="E1749" s="91">
        <v>55</v>
      </c>
      <c r="F1749" s="123" t="str">
        <f t="shared" si="55"/>
        <v>DIJAMANTSKA</v>
      </c>
      <c r="G1749" s="101">
        <v>55</v>
      </c>
      <c r="H1749" s="110" t="str">
        <f t="shared" si="56"/>
        <v>PLATINASTA</v>
      </c>
      <c r="I1749" s="89"/>
    </row>
    <row r="1750" spans="1:9" s="9" customFormat="1" ht="30" customHeight="1" thickBot="1" x14ac:dyDescent="0.4">
      <c r="A1750" s="69" t="s">
        <v>2107</v>
      </c>
      <c r="B1750" s="69" t="s">
        <v>1159</v>
      </c>
      <c r="C1750" s="70">
        <v>1200</v>
      </c>
      <c r="D1750" s="107">
        <v>1200</v>
      </c>
      <c r="E1750" s="48">
        <v>40</v>
      </c>
      <c r="F1750" s="123" t="str">
        <f t="shared" si="55"/>
        <v>DIJAMANTSKA</v>
      </c>
      <c r="G1750" s="102" t="s">
        <v>2166</v>
      </c>
      <c r="H1750" s="110" t="str">
        <f t="shared" si="56"/>
        <v xml:space="preserve"> </v>
      </c>
      <c r="I1750" s="89"/>
    </row>
    <row r="1751" spans="1:9" s="9" customFormat="1" ht="30" customHeight="1" thickBot="1" x14ac:dyDescent="0.4">
      <c r="A1751" s="69" t="s">
        <v>2110</v>
      </c>
      <c r="B1751" s="69" t="s">
        <v>541</v>
      </c>
      <c r="C1751" s="70">
        <v>2000</v>
      </c>
      <c r="D1751" s="107">
        <v>2000</v>
      </c>
      <c r="E1751" s="48" t="s">
        <v>1563</v>
      </c>
      <c r="F1751" s="123" t="str">
        <f t="shared" si="55"/>
        <v xml:space="preserve"> </v>
      </c>
      <c r="G1751" s="102" t="s">
        <v>2166</v>
      </c>
      <c r="H1751" s="110" t="str">
        <f t="shared" si="56"/>
        <v xml:space="preserve"> </v>
      </c>
      <c r="I1751" s="89"/>
    </row>
    <row r="1752" spans="1:9" s="9" customFormat="1" ht="30" customHeight="1" thickBot="1" x14ac:dyDescent="0.4">
      <c r="A1752" s="69" t="s">
        <v>2111</v>
      </c>
      <c r="B1752" s="73" t="s">
        <v>26</v>
      </c>
      <c r="C1752" s="70">
        <v>5000</v>
      </c>
      <c r="D1752" s="107">
        <v>5000</v>
      </c>
      <c r="E1752" s="48" t="s">
        <v>1563</v>
      </c>
      <c r="F1752" s="123" t="str">
        <f t="shared" si="55"/>
        <v xml:space="preserve"> </v>
      </c>
      <c r="G1752" s="102" t="s">
        <v>2166</v>
      </c>
      <c r="H1752" s="110" t="str">
        <f t="shared" si="56"/>
        <v xml:space="preserve"> </v>
      </c>
      <c r="I1752" s="89"/>
    </row>
    <row r="1753" spans="1:9" s="9" customFormat="1" ht="47.5" customHeight="1" thickBot="1" x14ac:dyDescent="0.4">
      <c r="A1753" s="69" t="s">
        <v>269</v>
      </c>
      <c r="B1753" s="73" t="s">
        <v>270</v>
      </c>
      <c r="C1753" s="70">
        <v>16500</v>
      </c>
      <c r="D1753" s="50">
        <f>5000</f>
        <v>5000</v>
      </c>
      <c r="E1753" s="91">
        <v>86</v>
      </c>
      <c r="F1753" s="123" t="str">
        <f t="shared" si="55"/>
        <v>DIJAMANTSKA</v>
      </c>
      <c r="G1753" s="101">
        <v>86</v>
      </c>
      <c r="H1753" s="110" t="str">
        <f t="shared" si="56"/>
        <v>PLATINASTA PLUS</v>
      </c>
      <c r="I1753" s="89"/>
    </row>
    <row r="1754" spans="1:9" s="9" customFormat="1" ht="44.25" customHeight="1" thickBot="1" x14ac:dyDescent="0.4">
      <c r="A1754" s="69" t="s">
        <v>2031</v>
      </c>
      <c r="B1754" s="73" t="s">
        <v>174</v>
      </c>
      <c r="C1754" s="70">
        <v>12300</v>
      </c>
      <c r="D1754" s="107">
        <f>6200+100</f>
        <v>6300</v>
      </c>
      <c r="E1754" s="91">
        <v>52</v>
      </c>
      <c r="F1754" s="123" t="str">
        <f t="shared" si="55"/>
        <v>PLATINASTA</v>
      </c>
      <c r="G1754" s="101">
        <v>52</v>
      </c>
      <c r="H1754" s="110" t="str">
        <f t="shared" si="56"/>
        <v>PLATINASTA PLUS</v>
      </c>
      <c r="I1754" s="89"/>
    </row>
    <row r="1755" spans="1:9" s="9" customFormat="1" ht="51.75" customHeight="1" thickBot="1" x14ac:dyDescent="0.4">
      <c r="A1755" s="69" t="s">
        <v>2032</v>
      </c>
      <c r="B1755" s="73" t="s">
        <v>174</v>
      </c>
      <c r="C1755" s="70">
        <v>51200</v>
      </c>
      <c r="D1755" s="1">
        <f>44400+800</f>
        <v>45200</v>
      </c>
      <c r="E1755" s="91">
        <v>376</v>
      </c>
      <c r="F1755" s="123" t="str">
        <f t="shared" si="55"/>
        <v>PLATINASTA</v>
      </c>
      <c r="G1755" s="101">
        <v>376</v>
      </c>
      <c r="H1755" s="110" t="str">
        <f t="shared" si="56"/>
        <v>PLATINASTA PLUS</v>
      </c>
      <c r="I1755" s="89"/>
    </row>
    <row r="1756" spans="1:9" s="9" customFormat="1" ht="78.75" customHeight="1" thickBot="1" x14ac:dyDescent="0.4">
      <c r="A1756" s="69" t="s">
        <v>1051</v>
      </c>
      <c r="B1756" s="72" t="s">
        <v>35</v>
      </c>
      <c r="C1756" s="70">
        <v>51500</v>
      </c>
      <c r="D1756" s="14">
        <f>10000</f>
        <v>10000</v>
      </c>
      <c r="E1756" s="91">
        <v>150</v>
      </c>
      <c r="F1756" s="123" t="str">
        <f t="shared" si="55"/>
        <v>DIJAMANTSKA</v>
      </c>
      <c r="G1756" s="101">
        <v>177</v>
      </c>
      <c r="H1756" s="110" t="str">
        <f t="shared" si="56"/>
        <v>PLATINASTA PLUS</v>
      </c>
      <c r="I1756" s="89"/>
    </row>
    <row r="1757" spans="1:9" s="9" customFormat="1" ht="46.15" customHeight="1" thickBot="1" x14ac:dyDescent="0.4">
      <c r="A1757" s="69" t="s">
        <v>689</v>
      </c>
      <c r="B1757" s="73" t="s">
        <v>70</v>
      </c>
      <c r="C1757" s="70">
        <v>46000</v>
      </c>
      <c r="D1757" s="50">
        <f>20000</f>
        <v>20000</v>
      </c>
      <c r="E1757" s="48">
        <v>82</v>
      </c>
      <c r="F1757" s="123" t="str">
        <f t="shared" si="55"/>
        <v>PLATINASTA</v>
      </c>
      <c r="G1757" s="102" t="s">
        <v>2166</v>
      </c>
      <c r="H1757" s="110" t="str">
        <f t="shared" si="56"/>
        <v xml:space="preserve"> </v>
      </c>
      <c r="I1757" s="89"/>
    </row>
    <row r="1758" spans="1:9" s="9" customFormat="1" ht="30" customHeight="1" thickBot="1" x14ac:dyDescent="0.4">
      <c r="A1758" s="69" t="s">
        <v>1702</v>
      </c>
      <c r="B1758" s="72" t="s">
        <v>144</v>
      </c>
      <c r="C1758" s="70">
        <v>2000</v>
      </c>
      <c r="D1758" s="107">
        <f>1000</f>
        <v>1000</v>
      </c>
      <c r="E1758" s="48">
        <v>30</v>
      </c>
      <c r="F1758" s="123" t="str">
        <f t="shared" si="55"/>
        <v>DIJAMANTSKA</v>
      </c>
      <c r="G1758" s="102" t="s">
        <v>2166</v>
      </c>
      <c r="H1758" s="110" t="str">
        <f t="shared" si="56"/>
        <v xml:space="preserve"> </v>
      </c>
      <c r="I1758" s="89"/>
    </row>
    <row r="1759" spans="1:9" s="9" customFormat="1" ht="30" customHeight="1" thickBot="1" x14ac:dyDescent="0.4">
      <c r="A1759" s="69" t="s">
        <v>1159</v>
      </c>
      <c r="B1759" s="72" t="s">
        <v>2114</v>
      </c>
      <c r="C1759" s="70">
        <v>20000</v>
      </c>
      <c r="D1759" s="107">
        <v>20000</v>
      </c>
      <c r="E1759" s="10" t="s">
        <v>1558</v>
      </c>
      <c r="F1759" s="125"/>
      <c r="G1759" s="102" t="s">
        <v>2166</v>
      </c>
      <c r="H1759" s="110" t="str">
        <f t="shared" si="56"/>
        <v xml:space="preserve"> </v>
      </c>
      <c r="I1759" s="89"/>
    </row>
    <row r="1760" spans="1:9" s="9" customFormat="1" ht="30" customHeight="1" thickBot="1" x14ac:dyDescent="0.4">
      <c r="A1760" s="69" t="s">
        <v>1194</v>
      </c>
      <c r="B1760" s="72" t="s">
        <v>311</v>
      </c>
      <c r="C1760" s="70">
        <v>27000</v>
      </c>
      <c r="D1760" s="4">
        <f>9000</f>
        <v>9000</v>
      </c>
      <c r="E1760" s="91">
        <v>72</v>
      </c>
      <c r="F1760" s="123" t="str">
        <f t="shared" ref="F1760:F1784" si="57">IFERROR(IF(D1760/E1760&gt;=120,"PLATINASTA","DIJAMANTSKA")," ")</f>
        <v>PLATINASTA</v>
      </c>
      <c r="G1760" s="101">
        <v>72</v>
      </c>
      <c r="H1760" s="110" t="str">
        <f t="shared" si="56"/>
        <v>PLATINASTA PLUS</v>
      </c>
      <c r="I1760" s="89"/>
    </row>
    <row r="1761" spans="1:9" s="9" customFormat="1" ht="30.65" customHeight="1" thickBot="1" x14ac:dyDescent="0.4">
      <c r="A1761" s="69" t="s">
        <v>543</v>
      </c>
      <c r="B1761" s="72" t="s">
        <v>6</v>
      </c>
      <c r="C1761" s="70">
        <v>50000</v>
      </c>
      <c r="D1761" s="3">
        <f>20000</f>
        <v>20000</v>
      </c>
      <c r="E1761" s="91">
        <v>600</v>
      </c>
      <c r="F1761" s="123" t="str">
        <f t="shared" si="57"/>
        <v>DIJAMANTSKA</v>
      </c>
      <c r="G1761" s="101">
        <v>101</v>
      </c>
      <c r="H1761" s="110" t="str">
        <f t="shared" si="56"/>
        <v>PLATINASTA PLUS</v>
      </c>
      <c r="I1761" s="89"/>
    </row>
    <row r="1762" spans="1:9" s="9" customFormat="1" ht="30" customHeight="1" thickBot="1" x14ac:dyDescent="0.4">
      <c r="A1762" s="69" t="s">
        <v>2116</v>
      </c>
      <c r="B1762" s="69" t="s">
        <v>108</v>
      </c>
      <c r="C1762" s="70">
        <v>6500</v>
      </c>
      <c r="D1762" s="107">
        <v>6500</v>
      </c>
      <c r="E1762" s="91">
        <v>49</v>
      </c>
      <c r="F1762" s="123" t="str">
        <f t="shared" si="57"/>
        <v>PLATINASTA</v>
      </c>
      <c r="G1762" s="101">
        <v>49</v>
      </c>
      <c r="H1762" s="110" t="str">
        <f t="shared" si="56"/>
        <v>PLATINASTA</v>
      </c>
      <c r="I1762" s="89"/>
    </row>
    <row r="1763" spans="1:9" s="9" customFormat="1" ht="30" customHeight="1" thickBot="1" x14ac:dyDescent="0.4">
      <c r="A1763" s="69" t="s">
        <v>958</v>
      </c>
      <c r="B1763" s="69" t="s">
        <v>365</v>
      </c>
      <c r="C1763" s="70">
        <v>10000</v>
      </c>
      <c r="D1763" s="50">
        <f>4000</f>
        <v>4000</v>
      </c>
      <c r="E1763" s="91">
        <v>55</v>
      </c>
      <c r="F1763" s="123" t="str">
        <f t="shared" si="57"/>
        <v>DIJAMANTSKA</v>
      </c>
      <c r="G1763" s="101">
        <v>55</v>
      </c>
      <c r="H1763" s="110" t="str">
        <f t="shared" si="56"/>
        <v>PLATINASTA</v>
      </c>
      <c r="I1763" s="89"/>
    </row>
    <row r="1764" spans="1:9" s="9" customFormat="1" ht="30" customHeight="1" thickBot="1" x14ac:dyDescent="0.4">
      <c r="A1764" s="69" t="s">
        <v>2118</v>
      </c>
      <c r="B1764" s="69" t="s">
        <v>8</v>
      </c>
      <c r="C1764" s="70">
        <v>6000</v>
      </c>
      <c r="D1764" s="107">
        <v>6000</v>
      </c>
      <c r="E1764" s="91">
        <v>48</v>
      </c>
      <c r="F1764" s="123" t="str">
        <f t="shared" si="57"/>
        <v>PLATINASTA</v>
      </c>
      <c r="G1764" s="101">
        <v>48</v>
      </c>
      <c r="H1764" s="110" t="str">
        <f t="shared" si="56"/>
        <v>PLATINASTA</v>
      </c>
      <c r="I1764" s="89"/>
    </row>
    <row r="1765" spans="1:9" s="9" customFormat="1" ht="30" customHeight="1" thickBot="1" x14ac:dyDescent="0.4">
      <c r="A1765" s="69" t="s">
        <v>936</v>
      </c>
      <c r="B1765" s="69" t="s">
        <v>1</v>
      </c>
      <c r="C1765" s="70">
        <v>22000</v>
      </c>
      <c r="D1765" s="1">
        <f>18000</f>
        <v>18000</v>
      </c>
      <c r="E1765" s="91">
        <v>156</v>
      </c>
      <c r="F1765" s="123" t="str">
        <f t="shared" si="57"/>
        <v>DIJAMANTSKA</v>
      </c>
      <c r="G1765" s="101">
        <v>156</v>
      </c>
      <c r="H1765" s="110" t="str">
        <f t="shared" si="56"/>
        <v>PLATINASTA</v>
      </c>
      <c r="I1765" s="89"/>
    </row>
    <row r="1766" spans="1:9" s="9" customFormat="1" ht="60.65" customHeight="1" thickBot="1" x14ac:dyDescent="0.4">
      <c r="A1766" s="69" t="s">
        <v>464</v>
      </c>
      <c r="B1766" s="69" t="s">
        <v>266</v>
      </c>
      <c r="C1766" s="70">
        <v>40000</v>
      </c>
      <c r="D1766" s="50">
        <f>10000</f>
        <v>10000</v>
      </c>
      <c r="E1766" s="91">
        <v>80</v>
      </c>
      <c r="F1766" s="123" t="str">
        <f t="shared" si="57"/>
        <v>PLATINASTA</v>
      </c>
      <c r="G1766" s="101">
        <v>80</v>
      </c>
      <c r="H1766" s="110" t="str">
        <f t="shared" si="56"/>
        <v>PLATINASTA PLUS</v>
      </c>
      <c r="I1766" s="89"/>
    </row>
    <row r="1767" spans="1:9" s="9" customFormat="1" ht="30" customHeight="1" thickBot="1" x14ac:dyDescent="0.4">
      <c r="A1767" s="69" t="s">
        <v>2120</v>
      </c>
      <c r="B1767" s="69" t="s">
        <v>222</v>
      </c>
      <c r="C1767" s="70">
        <v>5760</v>
      </c>
      <c r="D1767" s="107">
        <v>5760</v>
      </c>
      <c r="E1767" s="91">
        <v>48</v>
      </c>
      <c r="F1767" s="123" t="str">
        <f t="shared" si="57"/>
        <v>PLATINASTA</v>
      </c>
      <c r="G1767" s="91">
        <v>48</v>
      </c>
      <c r="H1767" s="110" t="str">
        <f t="shared" si="56"/>
        <v>PLATINASTA</v>
      </c>
      <c r="I1767" s="89"/>
    </row>
    <row r="1768" spans="1:9" s="9" customFormat="1" ht="30" customHeight="1" thickBot="1" x14ac:dyDescent="0.4">
      <c r="A1768" s="69" t="s">
        <v>602</v>
      </c>
      <c r="B1768" s="69" t="s">
        <v>2123</v>
      </c>
      <c r="C1768" s="70">
        <v>24000</v>
      </c>
      <c r="D1768" s="3">
        <f>18000</f>
        <v>18000</v>
      </c>
      <c r="E1768" s="48">
        <v>138</v>
      </c>
      <c r="F1768" s="123" t="str">
        <f t="shared" si="57"/>
        <v>PLATINASTA</v>
      </c>
      <c r="G1768" s="102">
        <v>138</v>
      </c>
      <c r="H1768" s="110" t="str">
        <f t="shared" si="56"/>
        <v>PLATINASTA PLUS</v>
      </c>
      <c r="I1768" s="89"/>
    </row>
    <row r="1769" spans="1:9" s="9" customFormat="1" ht="45" customHeight="1" thickBot="1" x14ac:dyDescent="0.4">
      <c r="A1769" s="69" t="s">
        <v>1948</v>
      </c>
      <c r="B1769" s="73" t="s">
        <v>86</v>
      </c>
      <c r="C1769" s="70">
        <v>25800</v>
      </c>
      <c r="D1769" s="84">
        <f>6000</f>
        <v>6000</v>
      </c>
      <c r="E1769" s="91">
        <v>165</v>
      </c>
      <c r="F1769" s="123" t="str">
        <f t="shared" si="57"/>
        <v>DIJAMANTSKA</v>
      </c>
      <c r="G1769" s="101">
        <v>165</v>
      </c>
      <c r="H1769" s="110" t="str">
        <f t="shared" si="56"/>
        <v>PLATINASTA PLUS</v>
      </c>
      <c r="I1769" s="89"/>
    </row>
    <row r="1770" spans="1:9" s="9" customFormat="1" ht="30" customHeight="1" thickBot="1" x14ac:dyDescent="0.4">
      <c r="A1770" s="69" t="s">
        <v>2099</v>
      </c>
      <c r="B1770" s="69" t="s">
        <v>1</v>
      </c>
      <c r="C1770" s="70">
        <v>4810</v>
      </c>
      <c r="D1770" s="107">
        <f>3850+960</f>
        <v>4810</v>
      </c>
      <c r="E1770" s="10">
        <v>40</v>
      </c>
      <c r="F1770" s="123" t="str">
        <f t="shared" si="57"/>
        <v>PLATINASTA</v>
      </c>
      <c r="G1770" s="102" t="s">
        <v>2166</v>
      </c>
      <c r="H1770" s="110" t="str">
        <f t="shared" si="56"/>
        <v xml:space="preserve"> </v>
      </c>
      <c r="I1770" s="89"/>
    </row>
    <row r="1771" spans="1:9" s="9" customFormat="1" ht="30" customHeight="1" thickBot="1" x14ac:dyDescent="0.4">
      <c r="A1771" s="69" t="s">
        <v>2124</v>
      </c>
      <c r="B1771" s="73" t="s">
        <v>2125</v>
      </c>
      <c r="C1771" s="70">
        <v>5000</v>
      </c>
      <c r="D1771" s="107">
        <v>5000</v>
      </c>
      <c r="E1771" s="48">
        <v>90</v>
      </c>
      <c r="F1771" s="123" t="str">
        <f t="shared" si="57"/>
        <v>DIJAMANTSKA</v>
      </c>
      <c r="G1771" s="102" t="s">
        <v>2166</v>
      </c>
      <c r="H1771" s="110" t="str">
        <f t="shared" si="56"/>
        <v xml:space="preserve"> </v>
      </c>
      <c r="I1771" s="89"/>
    </row>
    <row r="1772" spans="1:9" s="9" customFormat="1" ht="30" customHeight="1" thickBot="1" x14ac:dyDescent="0.4">
      <c r="A1772" s="69" t="s">
        <v>2127</v>
      </c>
      <c r="B1772" s="73" t="s">
        <v>99</v>
      </c>
      <c r="C1772" s="70">
        <v>6000</v>
      </c>
      <c r="D1772" s="1">
        <v>6000</v>
      </c>
      <c r="E1772" s="48" t="s">
        <v>1563</v>
      </c>
      <c r="F1772" s="123" t="str">
        <f t="shared" si="57"/>
        <v xml:space="preserve"> </v>
      </c>
      <c r="G1772" s="102" t="s">
        <v>2166</v>
      </c>
      <c r="H1772" s="110" t="str">
        <f t="shared" si="56"/>
        <v xml:space="preserve"> </v>
      </c>
      <c r="I1772" s="89"/>
    </row>
    <row r="1773" spans="1:9" s="9" customFormat="1" ht="30" customHeight="1" thickBot="1" x14ac:dyDescent="0.4">
      <c r="A1773" s="69" t="s">
        <v>2128</v>
      </c>
      <c r="B1773" s="69" t="s">
        <v>356</v>
      </c>
      <c r="C1773" s="70">
        <v>14000</v>
      </c>
      <c r="D1773" s="107">
        <v>10000</v>
      </c>
      <c r="E1773" s="91">
        <v>83</v>
      </c>
      <c r="F1773" s="123" t="str">
        <f t="shared" si="57"/>
        <v>PLATINASTA</v>
      </c>
      <c r="G1773" s="101">
        <v>83</v>
      </c>
      <c r="H1773" s="110" t="str">
        <f t="shared" si="56"/>
        <v>PLATINASTA</v>
      </c>
      <c r="I1773" s="89"/>
    </row>
    <row r="1774" spans="1:9" s="9" customFormat="1" ht="30" customHeight="1" thickBot="1" x14ac:dyDescent="0.4">
      <c r="A1774" s="71" t="s">
        <v>693</v>
      </c>
      <c r="B1774" s="72" t="s">
        <v>52</v>
      </c>
      <c r="C1774" s="70">
        <v>9000</v>
      </c>
      <c r="D1774" s="107">
        <f>7000</f>
        <v>7000</v>
      </c>
      <c r="E1774" s="91">
        <v>75</v>
      </c>
      <c r="F1774" s="123" t="str">
        <f t="shared" si="57"/>
        <v>DIJAMANTSKA</v>
      </c>
      <c r="G1774" s="102" t="s">
        <v>2166</v>
      </c>
      <c r="H1774" s="110" t="str">
        <f t="shared" si="56"/>
        <v xml:space="preserve"> </v>
      </c>
      <c r="I1774" s="89"/>
    </row>
    <row r="1775" spans="1:9" s="9" customFormat="1" ht="30" customHeight="1" thickBot="1" x14ac:dyDescent="0.4">
      <c r="A1775" s="69" t="s">
        <v>913</v>
      </c>
      <c r="B1775" s="69" t="s">
        <v>592</v>
      </c>
      <c r="C1775" s="70">
        <v>16000</v>
      </c>
      <c r="D1775" s="3">
        <f>10000</f>
        <v>10000</v>
      </c>
      <c r="E1775" s="91">
        <v>95</v>
      </c>
      <c r="F1775" s="123" t="str">
        <f t="shared" si="57"/>
        <v>DIJAMANTSKA</v>
      </c>
      <c r="G1775" s="101">
        <v>95</v>
      </c>
      <c r="H1775" s="110" t="str">
        <f t="shared" si="56"/>
        <v>PLATINASTA</v>
      </c>
      <c r="I1775" s="89"/>
    </row>
    <row r="1776" spans="1:9" s="9" customFormat="1" ht="30" customHeight="1" thickBot="1" x14ac:dyDescent="0.4">
      <c r="A1776" s="69" t="s">
        <v>2130</v>
      </c>
      <c r="B1776" s="69" t="s">
        <v>403</v>
      </c>
      <c r="C1776" s="70">
        <v>9500</v>
      </c>
      <c r="D1776" s="107">
        <v>9500</v>
      </c>
      <c r="E1776" s="10">
        <v>83</v>
      </c>
      <c r="F1776" s="123" t="str">
        <f t="shared" si="57"/>
        <v>DIJAMANTSKA</v>
      </c>
      <c r="G1776" s="102" t="s">
        <v>2166</v>
      </c>
      <c r="H1776" s="110" t="str">
        <f t="shared" si="56"/>
        <v xml:space="preserve"> </v>
      </c>
      <c r="I1776" s="89"/>
    </row>
    <row r="1777" spans="1:9" s="9" customFormat="1" ht="30" customHeight="1" thickBot="1" x14ac:dyDescent="0.4">
      <c r="A1777" s="69" t="s">
        <v>2060</v>
      </c>
      <c r="B1777" s="69" t="s">
        <v>233</v>
      </c>
      <c r="C1777" s="70">
        <v>12000</v>
      </c>
      <c r="D1777" s="84">
        <f>6000</f>
        <v>6000</v>
      </c>
      <c r="E1777" s="10">
        <v>70</v>
      </c>
      <c r="F1777" s="123" t="str">
        <f t="shared" si="57"/>
        <v>DIJAMANTSKA</v>
      </c>
      <c r="G1777" s="102" t="s">
        <v>2166</v>
      </c>
      <c r="H1777" s="110" t="str">
        <f t="shared" si="56"/>
        <v xml:space="preserve"> </v>
      </c>
      <c r="I1777" s="89"/>
    </row>
    <row r="1778" spans="1:9" s="9" customFormat="1" ht="64.900000000000006" customHeight="1" thickBot="1" x14ac:dyDescent="0.4">
      <c r="A1778" s="69" t="s">
        <v>393</v>
      </c>
      <c r="B1778" s="73" t="s">
        <v>21</v>
      </c>
      <c r="C1778" s="70">
        <v>18000</v>
      </c>
      <c r="D1778" s="3">
        <f>5000</f>
        <v>5000</v>
      </c>
      <c r="E1778" s="48">
        <v>65</v>
      </c>
      <c r="F1778" s="123" t="str">
        <f t="shared" si="57"/>
        <v>DIJAMANTSKA</v>
      </c>
      <c r="G1778" s="102" t="s">
        <v>2166</v>
      </c>
      <c r="H1778" s="110" t="str">
        <f t="shared" si="56"/>
        <v xml:space="preserve"> </v>
      </c>
      <c r="I1778" s="89"/>
    </row>
    <row r="1779" spans="1:9" s="9" customFormat="1" ht="30" customHeight="1" thickBot="1" x14ac:dyDescent="0.4">
      <c r="A1779" s="69" t="s">
        <v>113</v>
      </c>
      <c r="B1779" s="69" t="s">
        <v>101</v>
      </c>
      <c r="C1779" s="70">
        <v>5500</v>
      </c>
      <c r="D1779" s="2">
        <f>2500</f>
        <v>2500</v>
      </c>
      <c r="E1779" s="48">
        <v>22</v>
      </c>
      <c r="F1779" s="123" t="str">
        <f t="shared" si="57"/>
        <v>DIJAMANTSKA</v>
      </c>
      <c r="G1779" s="102" t="s">
        <v>2166</v>
      </c>
      <c r="H1779" s="110" t="str">
        <f t="shared" si="56"/>
        <v xml:space="preserve"> </v>
      </c>
      <c r="I1779" s="89"/>
    </row>
    <row r="1780" spans="1:9" s="9" customFormat="1" ht="30" customHeight="1" thickBot="1" x14ac:dyDescent="0.4">
      <c r="A1780" s="69" t="s">
        <v>2131</v>
      </c>
      <c r="B1780" s="69" t="s">
        <v>423</v>
      </c>
      <c r="C1780" s="70">
        <v>5000</v>
      </c>
      <c r="D1780" s="1">
        <v>5000</v>
      </c>
      <c r="E1780" s="48">
        <v>80</v>
      </c>
      <c r="F1780" s="123" t="str">
        <f t="shared" si="57"/>
        <v>DIJAMANTSKA</v>
      </c>
      <c r="G1780" s="102" t="s">
        <v>2166</v>
      </c>
      <c r="H1780" s="110" t="str">
        <f t="shared" si="56"/>
        <v xml:space="preserve"> </v>
      </c>
      <c r="I1780" s="89"/>
    </row>
    <row r="1781" spans="1:9" s="9" customFormat="1" ht="30" customHeight="1" thickBot="1" x14ac:dyDescent="0.4">
      <c r="A1781" s="69" t="s">
        <v>721</v>
      </c>
      <c r="B1781" s="69" t="s">
        <v>608</v>
      </c>
      <c r="C1781" s="70">
        <v>16000</v>
      </c>
      <c r="D1781" s="3">
        <f>10000</f>
        <v>10000</v>
      </c>
      <c r="E1781" s="48">
        <v>75</v>
      </c>
      <c r="F1781" s="123" t="str">
        <f t="shared" si="57"/>
        <v>PLATINASTA</v>
      </c>
      <c r="G1781" s="102">
        <v>75</v>
      </c>
      <c r="H1781" s="110" t="str">
        <f t="shared" ref="H1781:H1844" si="58">IFERROR(IF(OR((D1781-6000)/E1781&gt;=120,(C1781-6000)/G1781&gt;=120),"PLATINASTA PLUS",IF(AND((C1781/G1781&gt;=120),C1781&lt;(G1781*120+6000)),"PLATINASTA","DIJAMANTSKA"))," ")</f>
        <v>PLATINASTA PLUS</v>
      </c>
      <c r="I1781" s="89"/>
    </row>
    <row r="1782" spans="1:9" s="9" customFormat="1" ht="30" customHeight="1" thickBot="1" x14ac:dyDescent="0.4">
      <c r="A1782" s="69" t="s">
        <v>1178</v>
      </c>
      <c r="B1782" s="69" t="s">
        <v>2133</v>
      </c>
      <c r="C1782" s="70">
        <v>18120</v>
      </c>
      <c r="D1782" s="4">
        <f>12120</f>
        <v>12120</v>
      </c>
      <c r="E1782" s="48">
        <v>101</v>
      </c>
      <c r="F1782" s="123" t="str">
        <f t="shared" si="57"/>
        <v>PLATINASTA</v>
      </c>
      <c r="G1782" s="102" t="s">
        <v>2166</v>
      </c>
      <c r="H1782" s="110" t="str">
        <f t="shared" si="58"/>
        <v xml:space="preserve"> </v>
      </c>
      <c r="I1782" s="89"/>
    </row>
    <row r="1783" spans="1:9" s="9" customFormat="1" ht="52.15" customHeight="1" thickBot="1" x14ac:dyDescent="0.4">
      <c r="A1783" s="69" t="s">
        <v>1658</v>
      </c>
      <c r="B1783" s="69" t="s">
        <v>23</v>
      </c>
      <c r="C1783" s="70">
        <v>36000</v>
      </c>
      <c r="D1783" s="1">
        <v>5000</v>
      </c>
      <c r="E1783" s="91">
        <v>300</v>
      </c>
      <c r="F1783" s="123" t="str">
        <f t="shared" si="57"/>
        <v>DIJAMANTSKA</v>
      </c>
      <c r="G1783" s="102" t="s">
        <v>2166</v>
      </c>
      <c r="H1783" s="110" t="str">
        <f t="shared" si="58"/>
        <v xml:space="preserve"> </v>
      </c>
      <c r="I1783" s="89" t="s">
        <v>2135</v>
      </c>
    </row>
    <row r="1784" spans="1:9" s="9" customFormat="1" ht="30" customHeight="1" thickBot="1" x14ac:dyDescent="0.4">
      <c r="A1784" s="69" t="s">
        <v>2134</v>
      </c>
      <c r="B1784" s="69" t="s">
        <v>8</v>
      </c>
      <c r="C1784" s="70">
        <v>1500</v>
      </c>
      <c r="D1784" s="107">
        <v>1500</v>
      </c>
      <c r="E1784" s="10">
        <v>90</v>
      </c>
      <c r="F1784" s="123" t="str">
        <f t="shared" si="57"/>
        <v>DIJAMANTSKA</v>
      </c>
      <c r="G1784" s="102" t="s">
        <v>2166</v>
      </c>
      <c r="H1784" s="110" t="str">
        <f t="shared" si="58"/>
        <v xml:space="preserve"> </v>
      </c>
      <c r="I1784" s="89"/>
    </row>
    <row r="1785" spans="1:9" s="9" customFormat="1" ht="30" customHeight="1" thickBot="1" x14ac:dyDescent="0.4">
      <c r="A1785" s="69" t="s">
        <v>105</v>
      </c>
      <c r="B1785" s="69" t="s">
        <v>56</v>
      </c>
      <c r="C1785" s="70">
        <v>22000</v>
      </c>
      <c r="D1785" s="107">
        <v>12000</v>
      </c>
      <c r="E1785" s="10" t="s">
        <v>1558</v>
      </c>
      <c r="F1785" s="126"/>
      <c r="G1785" s="102" t="s">
        <v>2166</v>
      </c>
      <c r="H1785" s="110" t="str">
        <f t="shared" si="58"/>
        <v xml:space="preserve"> </v>
      </c>
      <c r="I1785" s="89"/>
    </row>
    <row r="1786" spans="1:9" s="9" customFormat="1" ht="30" customHeight="1" thickBot="1" x14ac:dyDescent="0.4">
      <c r="A1786" s="69" t="s">
        <v>1317</v>
      </c>
      <c r="B1786" s="69" t="s">
        <v>1453</v>
      </c>
      <c r="C1786" s="70">
        <v>12000</v>
      </c>
      <c r="D1786" s="107">
        <f>6000</f>
        <v>6000</v>
      </c>
      <c r="E1786" s="48">
        <v>43</v>
      </c>
      <c r="F1786" s="123" t="str">
        <f>IFERROR(IF(D1786/E1786&gt;=120,"PLATINASTA","DIJAMANTSKA")," ")</f>
        <v>PLATINASTA</v>
      </c>
      <c r="G1786" s="102" t="s">
        <v>2166</v>
      </c>
      <c r="H1786" s="110" t="str">
        <f t="shared" si="58"/>
        <v xml:space="preserve"> </v>
      </c>
      <c r="I1786" s="89"/>
    </row>
    <row r="1787" spans="1:9" s="9" customFormat="1" ht="30" customHeight="1" thickBot="1" x14ac:dyDescent="0.4">
      <c r="A1787" s="69" t="s">
        <v>251</v>
      </c>
      <c r="B1787" s="69" t="s">
        <v>2092</v>
      </c>
      <c r="C1787" s="70">
        <v>30000</v>
      </c>
      <c r="D1787" s="1">
        <v>30000</v>
      </c>
      <c r="E1787" s="10" t="s">
        <v>1558</v>
      </c>
      <c r="F1787" s="126"/>
      <c r="G1787" s="102" t="s">
        <v>2166</v>
      </c>
      <c r="H1787" s="110" t="str">
        <f t="shared" si="58"/>
        <v xml:space="preserve"> </v>
      </c>
      <c r="I1787" s="89"/>
    </row>
    <row r="1788" spans="1:9" s="9" customFormat="1" ht="47.25" customHeight="1" thickBot="1" x14ac:dyDescent="0.4">
      <c r="A1788" s="69" t="s">
        <v>2069</v>
      </c>
      <c r="B1788" s="69" t="s">
        <v>68</v>
      </c>
      <c r="C1788" s="70">
        <v>21000</v>
      </c>
      <c r="D1788" s="107">
        <f>6000</f>
        <v>6000</v>
      </c>
      <c r="E1788" s="91">
        <v>121</v>
      </c>
      <c r="F1788" s="123" t="str">
        <f t="shared" ref="F1788:F1793" si="59">IFERROR(IF(D1788/E1788&gt;=120,"PLATINASTA","DIJAMANTSKA")," ")</f>
        <v>DIJAMANTSKA</v>
      </c>
      <c r="G1788" s="101">
        <v>121</v>
      </c>
      <c r="H1788" s="110" t="str">
        <f t="shared" si="58"/>
        <v>PLATINASTA PLUS</v>
      </c>
      <c r="I1788" s="89"/>
    </row>
    <row r="1789" spans="1:9" s="9" customFormat="1" ht="30" customHeight="1" thickBot="1" x14ac:dyDescent="0.4">
      <c r="A1789" s="69" t="s">
        <v>535</v>
      </c>
      <c r="B1789" s="69" t="s">
        <v>31</v>
      </c>
      <c r="C1789" s="70">
        <v>14970</v>
      </c>
      <c r="D1789" s="3">
        <f>9120</f>
        <v>9120</v>
      </c>
      <c r="E1789" s="48">
        <v>76</v>
      </c>
      <c r="F1789" s="123" t="str">
        <f t="shared" si="59"/>
        <v>PLATINASTA</v>
      </c>
      <c r="G1789" s="102" t="s">
        <v>2166</v>
      </c>
      <c r="H1789" s="110" t="str">
        <f t="shared" si="58"/>
        <v xml:space="preserve"> </v>
      </c>
      <c r="I1789" s="89"/>
    </row>
    <row r="1790" spans="1:9" s="9" customFormat="1" ht="30" customHeight="1" thickBot="1" x14ac:dyDescent="0.4">
      <c r="A1790" s="69" t="s">
        <v>2137</v>
      </c>
      <c r="B1790" s="69" t="s">
        <v>133</v>
      </c>
      <c r="C1790" s="70">
        <v>5400</v>
      </c>
      <c r="D1790" s="107">
        <v>3000</v>
      </c>
      <c r="E1790" s="91">
        <v>25</v>
      </c>
      <c r="F1790" s="123" t="str">
        <f t="shared" si="59"/>
        <v>PLATINASTA</v>
      </c>
      <c r="G1790" s="101">
        <v>25</v>
      </c>
      <c r="H1790" s="110" t="str">
        <f t="shared" si="58"/>
        <v>PLATINASTA</v>
      </c>
      <c r="I1790" s="89"/>
    </row>
    <row r="1791" spans="1:9" s="9" customFormat="1" ht="78.75" customHeight="1" thickBot="1" x14ac:dyDescent="0.4">
      <c r="A1791" s="69" t="s">
        <v>502</v>
      </c>
      <c r="B1791" s="69" t="s">
        <v>503</v>
      </c>
      <c r="C1791" s="70">
        <v>10000</v>
      </c>
      <c r="D1791" s="50">
        <f>3000</f>
        <v>3000</v>
      </c>
      <c r="E1791" s="91">
        <v>71</v>
      </c>
      <c r="F1791" s="123" t="str">
        <f t="shared" si="59"/>
        <v>DIJAMANTSKA</v>
      </c>
      <c r="G1791" s="101">
        <v>82</v>
      </c>
      <c r="H1791" s="110" t="str">
        <f t="shared" si="58"/>
        <v>PLATINASTA</v>
      </c>
      <c r="I1791" s="89"/>
    </row>
    <row r="1792" spans="1:9" s="9" customFormat="1" ht="30" customHeight="1" thickBot="1" x14ac:dyDescent="0.4">
      <c r="A1792" s="36" t="s">
        <v>2138</v>
      </c>
      <c r="B1792" s="36" t="s">
        <v>963</v>
      </c>
      <c r="C1792" s="40">
        <v>5000</v>
      </c>
      <c r="D1792" s="1">
        <v>5000</v>
      </c>
      <c r="E1792" s="10">
        <v>43</v>
      </c>
      <c r="F1792" s="123" t="str">
        <f t="shared" si="59"/>
        <v>DIJAMANTSKA</v>
      </c>
      <c r="G1792" s="102" t="s">
        <v>2277</v>
      </c>
      <c r="H1792" s="110" t="str">
        <f t="shared" si="58"/>
        <v xml:space="preserve"> </v>
      </c>
      <c r="I1792" s="89"/>
    </row>
    <row r="1793" spans="1:9" s="9" customFormat="1" ht="81" customHeight="1" thickBot="1" x14ac:dyDescent="0.4">
      <c r="A1793" s="69" t="s">
        <v>1414</v>
      </c>
      <c r="B1793" s="72" t="s">
        <v>360</v>
      </c>
      <c r="C1793" s="70">
        <v>7000</v>
      </c>
      <c r="D1793" s="107">
        <f>2000</f>
        <v>2000</v>
      </c>
      <c r="E1793" s="48">
        <v>25</v>
      </c>
      <c r="F1793" s="123" t="str">
        <f t="shared" si="59"/>
        <v>DIJAMANTSKA</v>
      </c>
      <c r="G1793" s="102" t="s">
        <v>2166</v>
      </c>
      <c r="H1793" s="110" t="str">
        <f t="shared" si="58"/>
        <v xml:space="preserve"> </v>
      </c>
      <c r="I1793" s="89"/>
    </row>
    <row r="1794" spans="1:9" s="9" customFormat="1" ht="30" customHeight="1" thickBot="1" x14ac:dyDescent="0.4">
      <c r="A1794" s="69" t="s">
        <v>2139</v>
      </c>
      <c r="B1794" s="69" t="s">
        <v>2140</v>
      </c>
      <c r="C1794" s="70">
        <v>6000</v>
      </c>
      <c r="D1794" s="107">
        <v>6000</v>
      </c>
      <c r="E1794" s="10" t="s">
        <v>1558</v>
      </c>
      <c r="F1794" s="127"/>
      <c r="G1794" s="102" t="s">
        <v>2166</v>
      </c>
      <c r="H1794" s="110" t="str">
        <f t="shared" si="58"/>
        <v xml:space="preserve"> </v>
      </c>
      <c r="I1794" s="89"/>
    </row>
    <row r="1795" spans="1:9" s="9" customFormat="1" ht="30" customHeight="1" thickBot="1" x14ac:dyDescent="0.4">
      <c r="A1795" s="69" t="s">
        <v>7</v>
      </c>
      <c r="B1795" s="69" t="s">
        <v>688</v>
      </c>
      <c r="C1795" s="70">
        <v>10000</v>
      </c>
      <c r="D1795" s="1">
        <v>10000</v>
      </c>
      <c r="E1795" s="10" t="s">
        <v>1558</v>
      </c>
      <c r="F1795" s="127"/>
      <c r="G1795" s="102" t="s">
        <v>2166</v>
      </c>
      <c r="H1795" s="110" t="str">
        <f t="shared" si="58"/>
        <v xml:space="preserve"> </v>
      </c>
      <c r="I1795" s="89"/>
    </row>
    <row r="1796" spans="1:9" s="9" customFormat="1" ht="46.15" customHeight="1" thickBot="1" x14ac:dyDescent="0.4">
      <c r="A1796" s="69" t="s">
        <v>711</v>
      </c>
      <c r="B1796" s="69" t="s">
        <v>712</v>
      </c>
      <c r="C1796" s="70">
        <v>51000</v>
      </c>
      <c r="D1796" s="50">
        <f>40000</f>
        <v>40000</v>
      </c>
      <c r="E1796" s="91">
        <v>300</v>
      </c>
      <c r="F1796" s="123" t="str">
        <f>IFERROR(IF(D1796/E1796&gt;=120,"PLATINASTA","DIJAMANTSKA")," ")</f>
        <v>PLATINASTA</v>
      </c>
      <c r="G1796" s="102" t="s">
        <v>2166</v>
      </c>
      <c r="H1796" s="110" t="str">
        <f t="shared" si="58"/>
        <v xml:space="preserve"> </v>
      </c>
      <c r="I1796" s="89"/>
    </row>
    <row r="1797" spans="1:9" s="9" customFormat="1" ht="53.5" customHeight="1" thickBot="1" x14ac:dyDescent="0.4">
      <c r="A1797" s="69" t="s">
        <v>686</v>
      </c>
      <c r="B1797" s="69" t="s">
        <v>2</v>
      </c>
      <c r="C1797" s="70">
        <v>12800</v>
      </c>
      <c r="D1797" s="50">
        <f>4800</f>
        <v>4800</v>
      </c>
      <c r="E1797" s="48">
        <v>40</v>
      </c>
      <c r="F1797" s="123" t="str">
        <f>IFERROR(IF(D1797/E1797&gt;=120,"PLATINASTA","DIJAMANTSKA")," ")</f>
        <v>PLATINASTA</v>
      </c>
      <c r="G1797" s="102" t="s">
        <v>2166</v>
      </c>
      <c r="H1797" s="110" t="str">
        <f t="shared" si="58"/>
        <v xml:space="preserve"> </v>
      </c>
      <c r="I1797" s="89"/>
    </row>
    <row r="1798" spans="1:9" s="9" customFormat="1" ht="30" customHeight="1" thickBot="1" x14ac:dyDescent="0.4">
      <c r="A1798" s="69" t="s">
        <v>2141</v>
      </c>
      <c r="B1798" s="69" t="s">
        <v>217</v>
      </c>
      <c r="C1798" s="70">
        <v>1000</v>
      </c>
      <c r="D1798" s="107">
        <v>1000</v>
      </c>
      <c r="E1798" s="10">
        <v>153</v>
      </c>
      <c r="F1798" s="123" t="str">
        <f>IFERROR(IF(D1798/E1798&gt;=120,"PLATINASTA","DIJAMANTSKA")," ")</f>
        <v>DIJAMANTSKA</v>
      </c>
      <c r="G1798" s="102" t="s">
        <v>2166</v>
      </c>
      <c r="H1798" s="110" t="str">
        <f t="shared" si="58"/>
        <v xml:space="preserve"> </v>
      </c>
      <c r="I1798" s="89"/>
    </row>
    <row r="1799" spans="1:9" s="9" customFormat="1" ht="30" customHeight="1" thickBot="1" x14ac:dyDescent="0.4">
      <c r="A1799" s="69" t="s">
        <v>2142</v>
      </c>
      <c r="B1799" s="69" t="s">
        <v>963</v>
      </c>
      <c r="C1799" s="70">
        <v>3000</v>
      </c>
      <c r="D1799" s="107">
        <v>3000</v>
      </c>
      <c r="E1799" s="10">
        <v>30</v>
      </c>
      <c r="F1799" s="123" t="str">
        <f>IFERROR(IF(D1799/E1799&gt;=120,"PLATINASTA","DIJAMANTSKA")," ")</f>
        <v>DIJAMANTSKA</v>
      </c>
      <c r="G1799" s="102" t="s">
        <v>2166</v>
      </c>
      <c r="H1799" s="110" t="str">
        <f t="shared" si="58"/>
        <v xml:space="preserve"> </v>
      </c>
      <c r="I1799" s="89"/>
    </row>
    <row r="1800" spans="1:9" s="9" customFormat="1" ht="30" customHeight="1" thickBot="1" x14ac:dyDescent="0.4">
      <c r="A1800" s="69" t="s">
        <v>2143</v>
      </c>
      <c r="B1800" s="69" t="s">
        <v>43</v>
      </c>
      <c r="C1800" s="70">
        <v>12000</v>
      </c>
      <c r="D1800" s="1">
        <v>12000</v>
      </c>
      <c r="E1800" s="10" t="s">
        <v>1558</v>
      </c>
      <c r="F1800" s="125"/>
      <c r="G1800" s="102" t="s">
        <v>2166</v>
      </c>
      <c r="H1800" s="110" t="str">
        <f t="shared" si="58"/>
        <v xml:space="preserve"> </v>
      </c>
      <c r="I1800" s="89"/>
    </row>
    <row r="1801" spans="1:9" s="9" customFormat="1" ht="30" customHeight="1" thickBot="1" x14ac:dyDescent="0.4">
      <c r="A1801" s="69" t="s">
        <v>2144</v>
      </c>
      <c r="B1801" s="69" t="s">
        <v>1</v>
      </c>
      <c r="C1801" s="70">
        <v>6000</v>
      </c>
      <c r="D1801" s="1">
        <v>6000</v>
      </c>
      <c r="E1801" s="163">
        <v>30</v>
      </c>
      <c r="F1801" s="123" t="str">
        <f t="shared" ref="F1801:F1832" si="60">IFERROR(IF(D1801/E1801&gt;=120,"PLATINASTA","DIJAMANTSKA")," ")</f>
        <v>PLATINASTA</v>
      </c>
      <c r="G1801" s="164">
        <v>30</v>
      </c>
      <c r="H1801" s="110" t="str">
        <f t="shared" si="58"/>
        <v>PLATINASTA</v>
      </c>
      <c r="I1801" s="89" t="s">
        <v>2512</v>
      </c>
    </row>
    <row r="1802" spans="1:9" s="9" customFormat="1" ht="45" customHeight="1" thickBot="1" x14ac:dyDescent="0.4">
      <c r="A1802" s="69" t="s">
        <v>1695</v>
      </c>
      <c r="B1802" s="69" t="s">
        <v>617</v>
      </c>
      <c r="C1802" s="70">
        <v>9200</v>
      </c>
      <c r="D1802" s="107">
        <f>1000+2000+3400</f>
        <v>6400</v>
      </c>
      <c r="E1802" s="91">
        <v>60</v>
      </c>
      <c r="F1802" s="123" t="str">
        <f t="shared" si="60"/>
        <v>DIJAMANTSKA</v>
      </c>
      <c r="G1802" s="101">
        <v>60</v>
      </c>
      <c r="H1802" s="110" t="str">
        <f t="shared" si="58"/>
        <v>PLATINASTA</v>
      </c>
      <c r="I1802" s="89"/>
    </row>
    <row r="1803" spans="1:9" s="9" customFormat="1" ht="30" customHeight="1" thickBot="1" x14ac:dyDescent="0.4">
      <c r="A1803" s="69" t="s">
        <v>1533</v>
      </c>
      <c r="B1803" s="69" t="s">
        <v>510</v>
      </c>
      <c r="C1803" s="70">
        <v>3000</v>
      </c>
      <c r="D1803" s="50">
        <f>1000</f>
        <v>1000</v>
      </c>
      <c r="E1803" s="48">
        <v>100</v>
      </c>
      <c r="F1803" s="123" t="str">
        <f t="shared" si="60"/>
        <v>DIJAMANTSKA</v>
      </c>
      <c r="G1803" s="102">
        <v>120</v>
      </c>
      <c r="H1803" s="110" t="str">
        <f t="shared" si="58"/>
        <v>DIJAMANTSKA</v>
      </c>
      <c r="I1803" s="89"/>
    </row>
    <row r="1804" spans="1:9" s="9" customFormat="1" ht="30" customHeight="1" thickBot="1" x14ac:dyDescent="0.4">
      <c r="A1804" s="69" t="s">
        <v>2145</v>
      </c>
      <c r="B1804" s="69" t="s">
        <v>285</v>
      </c>
      <c r="C1804" s="70">
        <v>4000</v>
      </c>
      <c r="D1804" s="107">
        <v>4000</v>
      </c>
      <c r="E1804" s="48">
        <v>33</v>
      </c>
      <c r="F1804" s="123" t="str">
        <f t="shared" si="60"/>
        <v>PLATINASTA</v>
      </c>
      <c r="G1804" s="102" t="s">
        <v>2166</v>
      </c>
      <c r="H1804" s="110" t="str">
        <f t="shared" si="58"/>
        <v xml:space="preserve"> </v>
      </c>
      <c r="I1804" s="89"/>
    </row>
    <row r="1805" spans="1:9" s="9" customFormat="1" ht="30" customHeight="1" thickBot="1" x14ac:dyDescent="0.4">
      <c r="A1805" s="69" t="s">
        <v>2188</v>
      </c>
      <c r="B1805" s="114" t="s">
        <v>219</v>
      </c>
      <c r="C1805" s="70">
        <v>6000</v>
      </c>
      <c r="D1805" s="107">
        <v>6000</v>
      </c>
      <c r="E1805" s="48"/>
      <c r="F1805" s="123" t="str">
        <f t="shared" si="60"/>
        <v xml:space="preserve"> </v>
      </c>
      <c r="G1805" s="102" t="s">
        <v>2166</v>
      </c>
      <c r="H1805" s="110" t="str">
        <f t="shared" si="58"/>
        <v xml:space="preserve"> </v>
      </c>
      <c r="I1805" s="89"/>
    </row>
    <row r="1806" spans="1:9" s="9" customFormat="1" ht="63.65" customHeight="1" thickBot="1" x14ac:dyDescent="0.4">
      <c r="A1806" s="69" t="s">
        <v>993</v>
      </c>
      <c r="B1806" s="114" t="s">
        <v>95</v>
      </c>
      <c r="C1806" s="70">
        <v>50000</v>
      </c>
      <c r="D1806" s="12">
        <v>20000</v>
      </c>
      <c r="E1806" s="48">
        <v>105</v>
      </c>
      <c r="F1806" s="123" t="str">
        <f t="shared" si="60"/>
        <v>PLATINASTA</v>
      </c>
      <c r="G1806" s="102" t="s">
        <v>2166</v>
      </c>
      <c r="H1806" s="110" t="str">
        <f t="shared" si="58"/>
        <v xml:space="preserve"> </v>
      </c>
      <c r="I1806" s="89"/>
    </row>
    <row r="1807" spans="1:9" s="9" customFormat="1" ht="136.5" customHeight="1" thickBot="1" x14ac:dyDescent="0.4">
      <c r="A1807" s="69" t="s">
        <v>1907</v>
      </c>
      <c r="B1807" s="69" t="s">
        <v>27</v>
      </c>
      <c r="C1807" s="70">
        <v>18500</v>
      </c>
      <c r="D1807" s="107">
        <f>3000</f>
        <v>3000</v>
      </c>
      <c r="E1807" s="91">
        <v>100</v>
      </c>
      <c r="F1807" s="123" t="str">
        <f t="shared" si="60"/>
        <v>DIJAMANTSKA</v>
      </c>
      <c r="G1807" s="101">
        <v>100</v>
      </c>
      <c r="H1807" s="110" t="str">
        <f t="shared" si="58"/>
        <v>PLATINASTA PLUS</v>
      </c>
      <c r="I1807" s="89"/>
    </row>
    <row r="1808" spans="1:9" s="9" customFormat="1" ht="30" customHeight="1" thickBot="1" x14ac:dyDescent="0.4">
      <c r="A1808" s="69" t="s">
        <v>1334</v>
      </c>
      <c r="B1808" s="69" t="s">
        <v>30</v>
      </c>
      <c r="C1808" s="70">
        <v>11755</v>
      </c>
      <c r="D1808" s="2">
        <f>3500</f>
        <v>3500</v>
      </c>
      <c r="E1808" s="163">
        <v>24</v>
      </c>
      <c r="F1808" s="123" t="str">
        <f t="shared" si="60"/>
        <v>PLATINASTA</v>
      </c>
      <c r="G1808" s="164">
        <v>40</v>
      </c>
      <c r="H1808" s="110" t="str">
        <f t="shared" si="58"/>
        <v>PLATINASTA PLUS</v>
      </c>
      <c r="I1808" s="89" t="s">
        <v>2506</v>
      </c>
    </row>
    <row r="1809" spans="1:9" s="9" customFormat="1" ht="88.9" customHeight="1" thickBot="1" x14ac:dyDescent="0.4">
      <c r="A1809" s="69" t="s">
        <v>578</v>
      </c>
      <c r="B1809" s="52" t="s">
        <v>1365</v>
      </c>
      <c r="C1809" s="70">
        <v>10930</v>
      </c>
      <c r="D1809" s="50">
        <f>1500</f>
        <v>1500</v>
      </c>
      <c r="E1809" s="91">
        <v>71</v>
      </c>
      <c r="F1809" s="123" t="str">
        <f t="shared" si="60"/>
        <v>DIJAMANTSKA</v>
      </c>
      <c r="G1809" s="101">
        <v>91</v>
      </c>
      <c r="H1809" s="110" t="str">
        <f t="shared" si="58"/>
        <v>PLATINASTA</v>
      </c>
      <c r="I1809" s="89"/>
    </row>
    <row r="1810" spans="1:9" s="9" customFormat="1" ht="30" customHeight="1" thickBot="1" x14ac:dyDescent="0.4">
      <c r="A1810" s="69" t="s">
        <v>547</v>
      </c>
      <c r="B1810" s="69" t="s">
        <v>1</v>
      </c>
      <c r="C1810" s="70">
        <v>19500</v>
      </c>
      <c r="D1810" s="107">
        <f>12000</f>
        <v>12000</v>
      </c>
      <c r="E1810" s="91">
        <v>110</v>
      </c>
      <c r="F1810" s="123" t="str">
        <f t="shared" si="60"/>
        <v>DIJAMANTSKA</v>
      </c>
      <c r="G1810" s="101">
        <v>110</v>
      </c>
      <c r="H1810" s="110" t="str">
        <f t="shared" si="58"/>
        <v>PLATINASTA PLUS</v>
      </c>
      <c r="I1810" s="89"/>
    </row>
    <row r="1811" spans="1:9" s="9" customFormat="1" ht="30" customHeight="1" thickBot="1" x14ac:dyDescent="0.4">
      <c r="A1811" s="69" t="s">
        <v>1832</v>
      </c>
      <c r="B1811" s="69" t="s">
        <v>44</v>
      </c>
      <c r="C1811" s="70">
        <v>15600</v>
      </c>
      <c r="D1811" s="1">
        <v>2000</v>
      </c>
      <c r="E1811" s="91">
        <v>115</v>
      </c>
      <c r="F1811" s="123" t="str">
        <f t="shared" si="60"/>
        <v>DIJAMANTSKA</v>
      </c>
      <c r="G1811" s="101">
        <v>130</v>
      </c>
      <c r="H1811" s="110" t="str">
        <f t="shared" si="58"/>
        <v>PLATINASTA</v>
      </c>
      <c r="I1811" s="89"/>
    </row>
    <row r="1812" spans="1:9" s="9" customFormat="1" ht="30" customHeight="1" thickBot="1" x14ac:dyDescent="0.4">
      <c r="A1812" s="69" t="s">
        <v>2129</v>
      </c>
      <c r="B1812" s="69" t="s">
        <v>21</v>
      </c>
      <c r="C1812" s="70">
        <v>17000</v>
      </c>
      <c r="D1812" s="107">
        <v>16500</v>
      </c>
      <c r="E1812" s="10">
        <v>90</v>
      </c>
      <c r="F1812" s="123" t="str">
        <f t="shared" si="60"/>
        <v>PLATINASTA</v>
      </c>
      <c r="G1812" s="102" t="s">
        <v>2166</v>
      </c>
      <c r="H1812" s="110" t="str">
        <f t="shared" si="58"/>
        <v xml:space="preserve"> </v>
      </c>
      <c r="I1812" s="89"/>
    </row>
    <row r="1813" spans="1:9" s="9" customFormat="1" ht="47.25" customHeight="1" thickBot="1" x14ac:dyDescent="0.4">
      <c r="A1813" s="69" t="s">
        <v>2102</v>
      </c>
      <c r="B1813" s="69" t="s">
        <v>32</v>
      </c>
      <c r="C1813" s="70">
        <v>28500</v>
      </c>
      <c r="D1813" s="1">
        <v>7000</v>
      </c>
      <c r="E1813" s="91">
        <v>190</v>
      </c>
      <c r="F1813" s="123" t="str">
        <f t="shared" si="60"/>
        <v>DIJAMANTSKA</v>
      </c>
      <c r="G1813" s="101">
        <v>186</v>
      </c>
      <c r="H1813" s="110" t="str">
        <f t="shared" si="58"/>
        <v>PLATINASTA PLUS</v>
      </c>
      <c r="I1813" s="89"/>
    </row>
    <row r="1814" spans="1:9" s="9" customFormat="1" ht="49.9" customHeight="1" thickBot="1" x14ac:dyDescent="0.4">
      <c r="A1814" s="69" t="s">
        <v>752</v>
      </c>
      <c r="B1814" s="69" t="s">
        <v>44</v>
      </c>
      <c r="C1814" s="70">
        <v>15500</v>
      </c>
      <c r="D1814" s="50">
        <v>2000</v>
      </c>
      <c r="E1814" s="91">
        <v>72</v>
      </c>
      <c r="F1814" s="123" t="str">
        <f t="shared" si="60"/>
        <v>DIJAMANTSKA</v>
      </c>
      <c r="G1814" s="101">
        <v>77</v>
      </c>
      <c r="H1814" s="110" t="str">
        <f t="shared" si="58"/>
        <v>PLATINASTA PLUS</v>
      </c>
      <c r="I1814" s="89"/>
    </row>
    <row r="1815" spans="1:9" s="9" customFormat="1" ht="30" customHeight="1" thickBot="1" x14ac:dyDescent="0.4">
      <c r="A1815" s="69" t="s">
        <v>1972</v>
      </c>
      <c r="B1815" s="69" t="s">
        <v>40</v>
      </c>
      <c r="C1815" s="70">
        <v>24000</v>
      </c>
      <c r="D1815" s="84">
        <v>12000</v>
      </c>
      <c r="E1815" s="91">
        <v>112</v>
      </c>
      <c r="F1815" s="123" t="str">
        <f t="shared" si="60"/>
        <v>DIJAMANTSKA</v>
      </c>
      <c r="G1815" s="101">
        <v>146</v>
      </c>
      <c r="H1815" s="110" t="str">
        <f t="shared" si="58"/>
        <v>PLATINASTA PLUS</v>
      </c>
      <c r="I1815" s="89"/>
    </row>
    <row r="1816" spans="1:9" s="9" customFormat="1" ht="160.5" customHeight="1" thickBot="1" x14ac:dyDescent="0.4">
      <c r="A1816" s="69" t="s">
        <v>1917</v>
      </c>
      <c r="B1816" s="69" t="s">
        <v>95</v>
      </c>
      <c r="C1816" s="70">
        <v>14001</v>
      </c>
      <c r="D1816" s="2">
        <v>1000</v>
      </c>
      <c r="E1816" s="91">
        <v>65</v>
      </c>
      <c r="F1816" s="123" t="str">
        <f t="shared" si="60"/>
        <v>DIJAMANTSKA</v>
      </c>
      <c r="G1816" s="101">
        <v>65</v>
      </c>
      <c r="H1816" s="110" t="str">
        <f t="shared" si="58"/>
        <v>PLATINASTA PLUS</v>
      </c>
      <c r="I1816" s="89"/>
    </row>
    <row r="1817" spans="1:9" s="9" customFormat="1" ht="30" customHeight="1" thickBot="1" x14ac:dyDescent="0.4">
      <c r="A1817" s="69" t="s">
        <v>2147</v>
      </c>
      <c r="B1817" s="69" t="s">
        <v>270</v>
      </c>
      <c r="C1817" s="70">
        <v>23000</v>
      </c>
      <c r="D1817" s="1">
        <v>23000</v>
      </c>
      <c r="E1817" s="91">
        <v>180</v>
      </c>
      <c r="F1817" s="123" t="str">
        <f t="shared" si="60"/>
        <v>PLATINASTA</v>
      </c>
      <c r="G1817" s="101">
        <v>100</v>
      </c>
      <c r="H1817" s="110" t="str">
        <f t="shared" si="58"/>
        <v>PLATINASTA PLUS</v>
      </c>
      <c r="I1817" s="89"/>
    </row>
    <row r="1818" spans="1:9" s="9" customFormat="1" ht="30" customHeight="1" thickBot="1" x14ac:dyDescent="0.4">
      <c r="A1818" s="69" t="s">
        <v>2150</v>
      </c>
      <c r="B1818" s="69" t="s">
        <v>2151</v>
      </c>
      <c r="C1818" s="70">
        <v>13800</v>
      </c>
      <c r="D1818" s="1">
        <v>13800</v>
      </c>
      <c r="E1818" s="166">
        <v>90</v>
      </c>
      <c r="F1818" s="123" t="str">
        <f t="shared" si="60"/>
        <v>PLATINASTA</v>
      </c>
      <c r="G1818" s="101">
        <v>115</v>
      </c>
      <c r="H1818" s="110" t="str">
        <f t="shared" si="58"/>
        <v>PLATINASTA</v>
      </c>
      <c r="I1818" s="131"/>
    </row>
    <row r="1819" spans="1:9" s="9" customFormat="1" ht="30" customHeight="1" thickBot="1" x14ac:dyDescent="0.4">
      <c r="A1819" s="69" t="s">
        <v>1103</v>
      </c>
      <c r="B1819" s="69" t="s">
        <v>1</v>
      </c>
      <c r="C1819" s="70">
        <v>12600</v>
      </c>
      <c r="D1819" s="4">
        <v>6600</v>
      </c>
      <c r="E1819" s="91">
        <v>55</v>
      </c>
      <c r="F1819" s="123" t="str">
        <f t="shared" si="60"/>
        <v>PLATINASTA</v>
      </c>
      <c r="G1819" s="101">
        <v>55</v>
      </c>
      <c r="H1819" s="110" t="str">
        <f t="shared" si="58"/>
        <v>PLATINASTA PLUS</v>
      </c>
      <c r="I1819" s="89"/>
    </row>
    <row r="1820" spans="1:9" s="9" customFormat="1" ht="46.15" customHeight="1" thickBot="1" x14ac:dyDescent="0.4">
      <c r="A1820" s="69" t="s">
        <v>1808</v>
      </c>
      <c r="B1820" s="69" t="s">
        <v>9</v>
      </c>
      <c r="C1820" s="70">
        <v>3000</v>
      </c>
      <c r="D1820" s="4">
        <v>1000</v>
      </c>
      <c r="E1820" s="48">
        <v>20</v>
      </c>
      <c r="F1820" s="123" t="str">
        <f t="shared" si="60"/>
        <v>DIJAMANTSKA</v>
      </c>
      <c r="G1820" s="102" t="s">
        <v>2166</v>
      </c>
      <c r="H1820" s="110" t="str">
        <f t="shared" si="58"/>
        <v xml:space="preserve"> </v>
      </c>
      <c r="I1820" s="89"/>
    </row>
    <row r="1821" spans="1:9" s="9" customFormat="1" ht="30" customHeight="1" thickBot="1" x14ac:dyDescent="0.4">
      <c r="A1821" s="69" t="s">
        <v>2152</v>
      </c>
      <c r="B1821" s="69" t="s">
        <v>1048</v>
      </c>
      <c r="C1821" s="70">
        <v>22300</v>
      </c>
      <c r="D1821" s="107">
        <v>20000</v>
      </c>
      <c r="E1821" s="91">
        <v>100</v>
      </c>
      <c r="F1821" s="127" t="str">
        <f t="shared" si="60"/>
        <v>PLATINASTA</v>
      </c>
      <c r="G1821" s="101">
        <v>100</v>
      </c>
      <c r="H1821" s="110" t="str">
        <f t="shared" si="58"/>
        <v>PLATINASTA PLUS</v>
      </c>
      <c r="I1821" s="89"/>
    </row>
    <row r="1822" spans="1:9" s="9" customFormat="1" ht="30" customHeight="1" thickBot="1" x14ac:dyDescent="0.4">
      <c r="A1822" s="69" t="s">
        <v>2084</v>
      </c>
      <c r="B1822" s="69" t="s">
        <v>72</v>
      </c>
      <c r="C1822" s="70">
        <v>8000</v>
      </c>
      <c r="D1822" s="1">
        <v>6000</v>
      </c>
      <c r="E1822" s="91">
        <v>61</v>
      </c>
      <c r="F1822" s="123" t="str">
        <f t="shared" si="60"/>
        <v>DIJAMANTSKA</v>
      </c>
      <c r="G1822" s="101">
        <v>63</v>
      </c>
      <c r="H1822" s="110" t="str">
        <f t="shared" si="58"/>
        <v>PLATINASTA</v>
      </c>
      <c r="I1822" s="89"/>
    </row>
    <row r="1823" spans="1:9" s="9" customFormat="1" ht="69" customHeight="1" thickBot="1" x14ac:dyDescent="0.4">
      <c r="A1823" s="69" t="s">
        <v>1896</v>
      </c>
      <c r="B1823" s="69" t="s">
        <v>2083</v>
      </c>
      <c r="C1823" s="70">
        <v>16000</v>
      </c>
      <c r="D1823" s="1">
        <v>3000</v>
      </c>
      <c r="E1823" s="163">
        <v>77</v>
      </c>
      <c r="F1823" s="123" t="str">
        <f t="shared" si="60"/>
        <v>DIJAMANTSKA</v>
      </c>
      <c r="G1823" s="164">
        <v>77</v>
      </c>
      <c r="H1823" s="110" t="str">
        <f t="shared" si="58"/>
        <v>PLATINASTA PLUS</v>
      </c>
      <c r="I1823" s="108" t="s">
        <v>2171</v>
      </c>
    </row>
    <row r="1824" spans="1:9" s="9" customFormat="1" ht="30" customHeight="1" thickBot="1" x14ac:dyDescent="0.4">
      <c r="A1824" s="69" t="s">
        <v>1429</v>
      </c>
      <c r="B1824" s="69" t="s">
        <v>138</v>
      </c>
      <c r="C1824" s="70">
        <v>3750</v>
      </c>
      <c r="D1824" s="107">
        <v>2550</v>
      </c>
      <c r="E1824" s="91">
        <v>21</v>
      </c>
      <c r="F1824" s="123" t="str">
        <f t="shared" si="60"/>
        <v>PLATINASTA</v>
      </c>
      <c r="G1824" s="101">
        <v>31</v>
      </c>
      <c r="H1824" s="110" t="str">
        <f t="shared" si="58"/>
        <v>PLATINASTA</v>
      </c>
      <c r="I1824" s="89"/>
    </row>
    <row r="1825" spans="1:9" s="9" customFormat="1" ht="30" customHeight="1" thickBot="1" x14ac:dyDescent="0.4">
      <c r="A1825" s="69" t="s">
        <v>2153</v>
      </c>
      <c r="B1825" s="69" t="s">
        <v>318</v>
      </c>
      <c r="C1825" s="70">
        <v>16200</v>
      </c>
      <c r="D1825" s="107">
        <v>16200</v>
      </c>
      <c r="E1825" s="91">
        <v>121</v>
      </c>
      <c r="F1825" s="123" t="str">
        <f t="shared" si="60"/>
        <v>PLATINASTA</v>
      </c>
      <c r="G1825" s="101">
        <v>135</v>
      </c>
      <c r="H1825" s="110" t="str">
        <f t="shared" si="58"/>
        <v>PLATINASTA</v>
      </c>
      <c r="I1825" s="47"/>
    </row>
    <row r="1826" spans="1:9" s="9" customFormat="1" ht="30" customHeight="1" thickBot="1" x14ac:dyDescent="0.4">
      <c r="A1826" s="69" t="s">
        <v>1935</v>
      </c>
      <c r="B1826" s="69" t="s">
        <v>44</v>
      </c>
      <c r="C1826" s="70">
        <v>17000</v>
      </c>
      <c r="D1826" s="1">
        <v>12000</v>
      </c>
      <c r="E1826" s="91">
        <v>140</v>
      </c>
      <c r="F1826" s="123" t="str">
        <f t="shared" si="60"/>
        <v>DIJAMANTSKA</v>
      </c>
      <c r="G1826" s="101">
        <v>140</v>
      </c>
      <c r="H1826" s="110" t="str">
        <f t="shared" si="58"/>
        <v>PLATINASTA</v>
      </c>
      <c r="I1826" s="47"/>
    </row>
    <row r="1827" spans="1:9" s="9" customFormat="1" ht="30" customHeight="1" thickBot="1" x14ac:dyDescent="0.4">
      <c r="A1827" s="69" t="s">
        <v>288</v>
      </c>
      <c r="B1827" s="69" t="s">
        <v>8</v>
      </c>
      <c r="C1827" s="70">
        <v>6000</v>
      </c>
      <c r="D1827" s="3">
        <v>4800</v>
      </c>
      <c r="E1827" s="91">
        <v>50</v>
      </c>
      <c r="F1827" s="123" t="str">
        <f t="shared" si="60"/>
        <v>DIJAMANTSKA</v>
      </c>
      <c r="G1827" s="101">
        <v>50</v>
      </c>
      <c r="H1827" s="110" t="str">
        <f t="shared" si="58"/>
        <v>PLATINASTA</v>
      </c>
      <c r="I1827" s="47"/>
    </row>
    <row r="1828" spans="1:9" s="9" customFormat="1" ht="30" customHeight="1" thickBot="1" x14ac:dyDescent="0.4">
      <c r="A1828" s="69" t="s">
        <v>2156</v>
      </c>
      <c r="B1828" s="69" t="s">
        <v>170</v>
      </c>
      <c r="C1828" s="70">
        <v>5000</v>
      </c>
      <c r="D1828" s="1">
        <v>5000</v>
      </c>
      <c r="E1828" s="91">
        <v>40</v>
      </c>
      <c r="F1828" s="123" t="str">
        <f t="shared" si="60"/>
        <v>PLATINASTA</v>
      </c>
      <c r="G1828" s="101">
        <v>40</v>
      </c>
      <c r="H1828" s="110" t="str">
        <f t="shared" si="58"/>
        <v>PLATINASTA</v>
      </c>
      <c r="I1828" s="47"/>
    </row>
    <row r="1829" spans="1:9" s="9" customFormat="1" ht="45.75" customHeight="1" thickBot="1" x14ac:dyDescent="0.4">
      <c r="A1829" s="69" t="s">
        <v>1276</v>
      </c>
      <c r="B1829" s="69" t="s">
        <v>70</v>
      </c>
      <c r="C1829" s="70">
        <v>28500</v>
      </c>
      <c r="D1829" s="4">
        <v>15000</v>
      </c>
      <c r="E1829" s="91">
        <v>95</v>
      </c>
      <c r="F1829" s="123" t="str">
        <f t="shared" si="60"/>
        <v>PLATINASTA</v>
      </c>
      <c r="G1829" s="101">
        <v>140</v>
      </c>
      <c r="H1829" s="110" t="str">
        <f t="shared" si="58"/>
        <v>PLATINASTA PLUS</v>
      </c>
      <c r="I1829" s="47"/>
    </row>
    <row r="1830" spans="1:9" s="9" customFormat="1" ht="30" customHeight="1" thickBot="1" x14ac:dyDescent="0.4">
      <c r="A1830" s="69" t="s">
        <v>1993</v>
      </c>
      <c r="B1830" s="69" t="s">
        <v>2157</v>
      </c>
      <c r="C1830" s="70">
        <v>7500</v>
      </c>
      <c r="D1830" s="84">
        <v>5000</v>
      </c>
      <c r="E1830" s="91">
        <v>61</v>
      </c>
      <c r="F1830" s="123" t="str">
        <f t="shared" si="60"/>
        <v>DIJAMANTSKA</v>
      </c>
      <c r="G1830" s="91">
        <v>61</v>
      </c>
      <c r="H1830" s="110" t="str">
        <f t="shared" si="58"/>
        <v>PLATINASTA</v>
      </c>
      <c r="I1830" s="47"/>
    </row>
    <row r="1831" spans="1:9" s="9" customFormat="1" ht="30" customHeight="1" thickBot="1" x14ac:dyDescent="0.4">
      <c r="A1831" s="69" t="s">
        <v>2158</v>
      </c>
      <c r="B1831" s="69" t="s">
        <v>2159</v>
      </c>
      <c r="C1831" s="70">
        <v>3840</v>
      </c>
      <c r="D1831" s="1">
        <v>3840</v>
      </c>
      <c r="E1831" s="91">
        <v>22</v>
      </c>
      <c r="F1831" s="123" t="str">
        <f t="shared" si="60"/>
        <v>PLATINASTA</v>
      </c>
      <c r="G1831" s="101">
        <v>32</v>
      </c>
      <c r="H1831" s="110" t="str">
        <f t="shared" si="58"/>
        <v>PLATINASTA</v>
      </c>
      <c r="I1831" s="47"/>
    </row>
    <row r="1832" spans="1:9" s="9" customFormat="1" ht="30" customHeight="1" thickBot="1" x14ac:dyDescent="0.4">
      <c r="A1832" s="69" t="s">
        <v>2132</v>
      </c>
      <c r="B1832" s="69" t="s">
        <v>133</v>
      </c>
      <c r="C1832" s="70">
        <v>12000</v>
      </c>
      <c r="D1832" s="1">
        <v>6000</v>
      </c>
      <c r="E1832" s="91">
        <v>49</v>
      </c>
      <c r="F1832" s="126" t="str">
        <f t="shared" si="60"/>
        <v>PLATINASTA</v>
      </c>
      <c r="G1832" s="101">
        <v>49</v>
      </c>
      <c r="H1832" s="110" t="str">
        <f t="shared" si="58"/>
        <v>PLATINASTA PLUS</v>
      </c>
      <c r="I1832" s="89"/>
    </row>
    <row r="1833" spans="1:9" s="9" customFormat="1" ht="30" customHeight="1" thickBot="1" x14ac:dyDescent="0.4">
      <c r="A1833" s="69" t="s">
        <v>2161</v>
      </c>
      <c r="B1833" s="69" t="s">
        <v>1</v>
      </c>
      <c r="C1833" s="70">
        <v>12000</v>
      </c>
      <c r="D1833" s="2">
        <v>6000</v>
      </c>
      <c r="E1833" s="91">
        <v>50</v>
      </c>
      <c r="F1833" s="123" t="str">
        <f t="shared" ref="F1833:F1864" si="61">IFERROR(IF(D1833/E1833&gt;=120,"PLATINASTA","DIJAMANTSKA")," ")</f>
        <v>PLATINASTA</v>
      </c>
      <c r="G1833" s="91">
        <v>50</v>
      </c>
      <c r="H1833" s="110" t="str">
        <f t="shared" si="58"/>
        <v>PLATINASTA PLUS</v>
      </c>
      <c r="I1833" s="55" t="s">
        <v>2162</v>
      </c>
    </row>
    <row r="1834" spans="1:9" s="9" customFormat="1" ht="30" customHeight="1" thickBot="1" x14ac:dyDescent="0.4">
      <c r="A1834" s="69" t="s">
        <v>2119</v>
      </c>
      <c r="B1834" s="69" t="s">
        <v>2163</v>
      </c>
      <c r="C1834" s="70">
        <v>12000</v>
      </c>
      <c r="D1834" s="1">
        <v>10000</v>
      </c>
      <c r="E1834" s="91">
        <v>70</v>
      </c>
      <c r="F1834" s="123" t="str">
        <f t="shared" si="61"/>
        <v>PLATINASTA</v>
      </c>
      <c r="G1834" s="101">
        <v>70</v>
      </c>
      <c r="H1834" s="110" t="str">
        <f t="shared" si="58"/>
        <v>PLATINASTA</v>
      </c>
      <c r="I1834" s="49"/>
    </row>
    <row r="1835" spans="1:9" s="9" customFormat="1" ht="58.9" customHeight="1" thickBot="1" x14ac:dyDescent="0.4">
      <c r="A1835" s="69" t="s">
        <v>1745</v>
      </c>
      <c r="B1835" s="69" t="s">
        <v>32</v>
      </c>
      <c r="C1835" s="70">
        <v>14280</v>
      </c>
      <c r="D1835" s="107">
        <f>5400</f>
        <v>5400</v>
      </c>
      <c r="E1835" s="91">
        <v>52</v>
      </c>
      <c r="F1835" s="123" t="str">
        <f t="shared" si="61"/>
        <v>DIJAMANTSKA</v>
      </c>
      <c r="G1835" s="101">
        <v>69</v>
      </c>
      <c r="H1835" s="110" t="str">
        <f t="shared" si="58"/>
        <v>PLATINASTA PLUS</v>
      </c>
      <c r="I1835" s="89"/>
    </row>
    <row r="1836" spans="1:9" s="9" customFormat="1" ht="48" customHeight="1" thickBot="1" x14ac:dyDescent="0.4">
      <c r="A1836" s="69" t="s">
        <v>2167</v>
      </c>
      <c r="B1836" s="69" t="s">
        <v>824</v>
      </c>
      <c r="C1836" s="70">
        <v>3600</v>
      </c>
      <c r="D1836" s="70">
        <v>3600</v>
      </c>
      <c r="E1836" s="91">
        <v>30</v>
      </c>
      <c r="F1836" s="123" t="str">
        <f t="shared" si="61"/>
        <v>PLATINASTA</v>
      </c>
      <c r="G1836" s="101">
        <v>30</v>
      </c>
      <c r="H1836" s="110" t="str">
        <f t="shared" si="58"/>
        <v>PLATINASTA</v>
      </c>
      <c r="I1836" s="89"/>
    </row>
    <row r="1837" spans="1:9" s="9" customFormat="1" ht="45" customHeight="1" thickBot="1" x14ac:dyDescent="0.4">
      <c r="A1837" s="69" t="s">
        <v>2168</v>
      </c>
      <c r="B1837" s="69" t="s">
        <v>382</v>
      </c>
      <c r="C1837" s="70">
        <v>16000</v>
      </c>
      <c r="D1837" s="3">
        <v>6000</v>
      </c>
      <c r="E1837" s="91">
        <v>80</v>
      </c>
      <c r="F1837" s="123" t="str">
        <f t="shared" si="61"/>
        <v>DIJAMANTSKA</v>
      </c>
      <c r="G1837" s="101">
        <v>80</v>
      </c>
      <c r="H1837" s="110" t="str">
        <f t="shared" si="58"/>
        <v>PLATINASTA PLUS</v>
      </c>
      <c r="I1837" s="59" t="s">
        <v>2169</v>
      </c>
    </row>
    <row r="1838" spans="1:9" s="9" customFormat="1" ht="78" customHeight="1" thickBot="1" x14ac:dyDescent="0.4">
      <c r="A1838" s="69" t="s">
        <v>442</v>
      </c>
      <c r="B1838" s="69" t="s">
        <v>32</v>
      </c>
      <c r="C1838" s="70">
        <v>14000</v>
      </c>
      <c r="D1838" s="50">
        <v>1000</v>
      </c>
      <c r="E1838" s="48">
        <v>3</v>
      </c>
      <c r="F1838" s="123" t="str">
        <f t="shared" si="61"/>
        <v>PLATINASTA</v>
      </c>
      <c r="G1838" s="101">
        <v>53</v>
      </c>
      <c r="H1838" s="110" t="str">
        <f t="shared" si="58"/>
        <v>PLATINASTA PLUS</v>
      </c>
      <c r="I1838" s="89"/>
    </row>
    <row r="1839" spans="1:9" s="9" customFormat="1" ht="30" customHeight="1" thickBot="1" x14ac:dyDescent="0.4">
      <c r="A1839" s="69" t="s">
        <v>107</v>
      </c>
      <c r="B1839" s="69" t="s">
        <v>108</v>
      </c>
      <c r="C1839" s="70">
        <v>22200</v>
      </c>
      <c r="D1839" s="2">
        <v>16200</v>
      </c>
      <c r="E1839" s="91">
        <v>135</v>
      </c>
      <c r="F1839" s="123" t="str">
        <f t="shared" si="61"/>
        <v>PLATINASTA</v>
      </c>
      <c r="G1839" s="101">
        <v>135</v>
      </c>
      <c r="H1839" s="110" t="str">
        <f t="shared" si="58"/>
        <v>PLATINASTA PLUS</v>
      </c>
      <c r="I1839" s="89"/>
    </row>
    <row r="1840" spans="1:9" s="9" customFormat="1" ht="30" customHeight="1" thickBot="1" x14ac:dyDescent="0.4">
      <c r="A1840" s="69" t="s">
        <v>1813</v>
      </c>
      <c r="B1840" s="69" t="s">
        <v>52</v>
      </c>
      <c r="C1840" s="70">
        <v>19320</v>
      </c>
      <c r="D1840" s="107">
        <v>6000</v>
      </c>
      <c r="E1840" s="48">
        <v>161</v>
      </c>
      <c r="F1840" s="123" t="str">
        <f t="shared" si="61"/>
        <v>DIJAMANTSKA</v>
      </c>
      <c r="G1840" s="106">
        <v>161</v>
      </c>
      <c r="H1840" s="110" t="str">
        <f t="shared" si="58"/>
        <v>PLATINASTA</v>
      </c>
      <c r="I1840" s="89"/>
    </row>
    <row r="1841" spans="1:9" s="9" customFormat="1" ht="42.75" customHeight="1" thickBot="1" x14ac:dyDescent="0.4">
      <c r="A1841" s="69" t="s">
        <v>2003</v>
      </c>
      <c r="B1841" s="69" t="s">
        <v>311</v>
      </c>
      <c r="C1841" s="70">
        <v>26000</v>
      </c>
      <c r="D1841" s="1">
        <v>5000</v>
      </c>
      <c r="E1841" s="91">
        <v>210</v>
      </c>
      <c r="F1841" s="123" t="str">
        <f t="shared" si="61"/>
        <v>DIJAMANTSKA</v>
      </c>
      <c r="G1841" s="101">
        <v>210</v>
      </c>
      <c r="H1841" s="110" t="str">
        <f t="shared" si="58"/>
        <v>PLATINASTA</v>
      </c>
      <c r="I1841" s="89"/>
    </row>
    <row r="1842" spans="1:9" s="9" customFormat="1" ht="30" customHeight="1" thickBot="1" x14ac:dyDescent="0.4">
      <c r="A1842" s="69" t="s">
        <v>2170</v>
      </c>
      <c r="B1842" s="69" t="s">
        <v>138</v>
      </c>
      <c r="C1842" s="70">
        <v>32400</v>
      </c>
      <c r="D1842" s="107">
        <v>32400</v>
      </c>
      <c r="E1842" s="91">
        <v>220</v>
      </c>
      <c r="F1842" s="123" t="str">
        <f t="shared" si="61"/>
        <v>PLATINASTA</v>
      </c>
      <c r="G1842" s="101">
        <v>220</v>
      </c>
      <c r="H1842" s="110" t="str">
        <f t="shared" si="58"/>
        <v>PLATINASTA PLUS</v>
      </c>
      <c r="I1842" s="89"/>
    </row>
    <row r="1843" spans="1:9" s="9" customFormat="1" ht="30" customHeight="1" thickBot="1" x14ac:dyDescent="0.4">
      <c r="A1843" s="69" t="s">
        <v>1364</v>
      </c>
      <c r="B1843" s="69" t="s">
        <v>6</v>
      </c>
      <c r="C1843" s="70">
        <v>8700</v>
      </c>
      <c r="D1843" s="107">
        <v>5000</v>
      </c>
      <c r="E1843" s="91">
        <v>62</v>
      </c>
      <c r="F1843" s="123" t="str">
        <f t="shared" si="61"/>
        <v>DIJAMANTSKA</v>
      </c>
      <c r="G1843" s="101">
        <v>72</v>
      </c>
      <c r="H1843" s="110" t="str">
        <f t="shared" si="58"/>
        <v>PLATINASTA</v>
      </c>
      <c r="I1843" s="55"/>
    </row>
    <row r="1844" spans="1:9" s="9" customFormat="1" ht="43.9" customHeight="1" thickBot="1" x14ac:dyDescent="0.4">
      <c r="A1844" s="69" t="s">
        <v>1641</v>
      </c>
      <c r="B1844" s="69" t="s">
        <v>403</v>
      </c>
      <c r="C1844" s="70">
        <v>18600</v>
      </c>
      <c r="D1844" s="107">
        <f>6000</f>
        <v>6000</v>
      </c>
      <c r="E1844" s="91">
        <v>99</v>
      </c>
      <c r="F1844" s="123" t="str">
        <f t="shared" si="61"/>
        <v>DIJAMANTSKA</v>
      </c>
      <c r="G1844" s="101">
        <v>105</v>
      </c>
      <c r="H1844" s="110" t="str">
        <f t="shared" si="58"/>
        <v>PLATINASTA PLUS</v>
      </c>
      <c r="I1844" s="89"/>
    </row>
    <row r="1845" spans="1:9" s="9" customFormat="1" ht="45" customHeight="1" thickBot="1" x14ac:dyDescent="0.4">
      <c r="A1845" s="69" t="s">
        <v>773</v>
      </c>
      <c r="B1845" s="69" t="s">
        <v>44</v>
      </c>
      <c r="C1845" s="70">
        <v>17000</v>
      </c>
      <c r="D1845" s="3">
        <v>6000</v>
      </c>
      <c r="E1845" s="91">
        <v>70</v>
      </c>
      <c r="F1845" s="123" t="str">
        <f t="shared" si="61"/>
        <v>DIJAMANTSKA</v>
      </c>
      <c r="G1845" s="101">
        <v>90</v>
      </c>
      <c r="H1845" s="110" t="str">
        <f t="shared" ref="H1845:H1892" si="62">IFERROR(IF(OR((D1845-6000)/E1845&gt;=120,(C1845-6000)/G1845&gt;=120),"PLATINASTA PLUS",IF(AND((C1845/G1845&gt;=120),C1845&lt;(G1845*120+6000)),"PLATINASTA","DIJAMANTSKA"))," ")</f>
        <v>PLATINASTA PLUS</v>
      </c>
      <c r="I1845" s="89"/>
    </row>
    <row r="1846" spans="1:9" s="9" customFormat="1" ht="45" customHeight="1" thickBot="1" x14ac:dyDescent="0.4">
      <c r="A1846" s="69" t="s">
        <v>1924</v>
      </c>
      <c r="B1846" s="69" t="s">
        <v>72</v>
      </c>
      <c r="C1846" s="70">
        <v>15196</v>
      </c>
      <c r="D1846" s="107">
        <v>7744</v>
      </c>
      <c r="E1846" s="91">
        <v>76</v>
      </c>
      <c r="F1846" s="123" t="str">
        <f t="shared" si="61"/>
        <v>DIJAMANTSKA</v>
      </c>
      <c r="G1846" s="101">
        <v>64</v>
      </c>
      <c r="H1846" s="110" t="str">
        <f t="shared" si="62"/>
        <v>PLATINASTA PLUS</v>
      </c>
      <c r="I1846" s="89"/>
    </row>
    <row r="1847" spans="1:9" s="9" customFormat="1" ht="49.5" customHeight="1" thickBot="1" x14ac:dyDescent="0.4">
      <c r="A1847" s="69" t="s">
        <v>1003</v>
      </c>
      <c r="B1847" s="73" t="s">
        <v>369</v>
      </c>
      <c r="C1847" s="70">
        <v>34100</v>
      </c>
      <c r="D1847" s="4">
        <v>5000</v>
      </c>
      <c r="E1847" s="91">
        <v>220</v>
      </c>
      <c r="F1847" s="123" t="str">
        <f t="shared" si="61"/>
        <v>DIJAMANTSKA</v>
      </c>
      <c r="G1847" s="101">
        <v>184</v>
      </c>
      <c r="H1847" s="110" t="str">
        <f t="shared" si="62"/>
        <v>PLATINASTA PLUS</v>
      </c>
      <c r="I1847" s="89"/>
    </row>
    <row r="1848" spans="1:9" s="9" customFormat="1" ht="30" customHeight="1" thickBot="1" x14ac:dyDescent="0.4">
      <c r="A1848" s="69" t="s">
        <v>1004</v>
      </c>
      <c r="B1848" s="73" t="s">
        <v>369</v>
      </c>
      <c r="C1848" s="70">
        <v>8760</v>
      </c>
      <c r="D1848" s="4">
        <v>5000</v>
      </c>
      <c r="E1848" s="91">
        <v>40</v>
      </c>
      <c r="F1848" s="123" t="str">
        <f t="shared" si="61"/>
        <v>PLATINASTA</v>
      </c>
      <c r="G1848" s="101">
        <v>40</v>
      </c>
      <c r="H1848" s="110" t="str">
        <f t="shared" si="62"/>
        <v>PLATINASTA</v>
      </c>
      <c r="I1848" s="89"/>
    </row>
    <row r="1849" spans="1:9" s="9" customFormat="1" ht="30" customHeight="1" thickBot="1" x14ac:dyDescent="0.4">
      <c r="A1849" s="69" t="s">
        <v>1749</v>
      </c>
      <c r="B1849" s="69" t="s">
        <v>32</v>
      </c>
      <c r="C1849" s="70">
        <v>8100</v>
      </c>
      <c r="D1849" s="107">
        <v>5000</v>
      </c>
      <c r="E1849" s="91">
        <v>50</v>
      </c>
      <c r="F1849" s="123" t="str">
        <f t="shared" si="61"/>
        <v>DIJAMANTSKA</v>
      </c>
      <c r="G1849" s="101">
        <v>67</v>
      </c>
      <c r="H1849" s="110" t="str">
        <f t="shared" si="62"/>
        <v>PLATINASTA</v>
      </c>
      <c r="I1849" s="89"/>
    </row>
    <row r="1850" spans="1:9" s="9" customFormat="1" ht="62.5" customHeight="1" thickBot="1" x14ac:dyDescent="0.4">
      <c r="A1850" s="69" t="s">
        <v>539</v>
      </c>
      <c r="B1850" s="69" t="s">
        <v>2173</v>
      </c>
      <c r="C1850" s="70">
        <v>12000</v>
      </c>
      <c r="D1850" s="50">
        <v>3000</v>
      </c>
      <c r="E1850" s="91">
        <v>36</v>
      </c>
      <c r="F1850" s="123" t="str">
        <f t="shared" si="61"/>
        <v>DIJAMANTSKA</v>
      </c>
      <c r="G1850" s="101">
        <v>36</v>
      </c>
      <c r="H1850" s="110" t="str">
        <f t="shared" si="62"/>
        <v>PLATINASTA PLUS</v>
      </c>
      <c r="I1850" s="89"/>
    </row>
    <row r="1851" spans="1:9" s="9" customFormat="1" ht="30" customHeight="1" thickBot="1" x14ac:dyDescent="0.4">
      <c r="A1851" s="69" t="s">
        <v>186</v>
      </c>
      <c r="B1851" s="69" t="s">
        <v>187</v>
      </c>
      <c r="C1851" s="134">
        <v>8500</v>
      </c>
      <c r="D1851" s="50">
        <v>2500</v>
      </c>
      <c r="E1851" s="91">
        <v>52</v>
      </c>
      <c r="F1851" s="123" t="str">
        <f t="shared" si="61"/>
        <v>DIJAMANTSKA</v>
      </c>
      <c r="G1851" s="101">
        <v>65</v>
      </c>
      <c r="H1851" s="110" t="str">
        <f t="shared" si="62"/>
        <v>PLATINASTA</v>
      </c>
      <c r="I1851" s="89"/>
    </row>
    <row r="1852" spans="1:9" s="9" customFormat="1" ht="30" customHeight="1" thickBot="1" x14ac:dyDescent="0.4">
      <c r="A1852" s="69" t="s">
        <v>2109</v>
      </c>
      <c r="B1852" s="69" t="s">
        <v>44</v>
      </c>
      <c r="C1852" s="134">
        <v>2600</v>
      </c>
      <c r="D1852" s="107">
        <v>800</v>
      </c>
      <c r="E1852" s="91">
        <v>7</v>
      </c>
      <c r="F1852" s="127" t="str">
        <f t="shared" si="61"/>
        <v>DIJAMANTSKA</v>
      </c>
      <c r="G1852" s="101">
        <v>21</v>
      </c>
      <c r="H1852" s="110" t="str">
        <f t="shared" si="62"/>
        <v>PLATINASTA</v>
      </c>
      <c r="I1852" s="89"/>
    </row>
    <row r="1853" spans="1:9" s="9" customFormat="1" ht="30" customHeight="1" thickBot="1" x14ac:dyDescent="0.4">
      <c r="A1853" s="69" t="s">
        <v>1149</v>
      </c>
      <c r="B1853" s="69" t="s">
        <v>95</v>
      </c>
      <c r="C1853" s="134">
        <v>18000</v>
      </c>
      <c r="D1853" s="4">
        <v>12000</v>
      </c>
      <c r="E1853" s="91">
        <v>130</v>
      </c>
      <c r="F1853" s="123" t="str">
        <f t="shared" si="61"/>
        <v>DIJAMANTSKA</v>
      </c>
      <c r="G1853" s="101">
        <v>150</v>
      </c>
      <c r="H1853" s="110" t="str">
        <f t="shared" si="62"/>
        <v>PLATINASTA</v>
      </c>
      <c r="I1853" s="89"/>
    </row>
    <row r="1854" spans="1:9" s="9" customFormat="1" ht="30" customHeight="1" thickBot="1" x14ac:dyDescent="0.4">
      <c r="A1854" s="69" t="s">
        <v>2174</v>
      </c>
      <c r="B1854" s="73" t="s">
        <v>369</v>
      </c>
      <c r="C1854" s="134">
        <v>18120</v>
      </c>
      <c r="D1854" s="107">
        <v>18120</v>
      </c>
      <c r="E1854" s="91">
        <v>90</v>
      </c>
      <c r="F1854" s="125" t="str">
        <f t="shared" si="61"/>
        <v>PLATINASTA</v>
      </c>
      <c r="G1854" s="101">
        <v>90</v>
      </c>
      <c r="H1854" s="110" t="str">
        <f t="shared" si="62"/>
        <v>PLATINASTA PLUS</v>
      </c>
      <c r="I1854" s="89"/>
    </row>
    <row r="1855" spans="1:9" s="9" customFormat="1" ht="45.65" customHeight="1" thickBot="1" x14ac:dyDescent="0.4">
      <c r="A1855" s="69" t="s">
        <v>300</v>
      </c>
      <c r="B1855" s="69" t="s">
        <v>301</v>
      </c>
      <c r="C1855" s="134">
        <v>7800</v>
      </c>
      <c r="D1855" s="3">
        <v>2600</v>
      </c>
      <c r="E1855" s="91">
        <v>21</v>
      </c>
      <c r="F1855" s="123" t="str">
        <f t="shared" si="61"/>
        <v>PLATINASTA</v>
      </c>
      <c r="G1855" s="101">
        <v>21</v>
      </c>
      <c r="H1855" s="110" t="str">
        <f t="shared" si="62"/>
        <v>PLATINASTA</v>
      </c>
      <c r="I1855" s="89"/>
    </row>
    <row r="1856" spans="1:9" s="9" customFormat="1" ht="30" customHeight="1" thickBot="1" x14ac:dyDescent="0.4">
      <c r="A1856" s="69" t="s">
        <v>2175</v>
      </c>
      <c r="B1856" s="69" t="s">
        <v>311</v>
      </c>
      <c r="C1856" s="134">
        <v>6000</v>
      </c>
      <c r="D1856" s="107">
        <v>6000</v>
      </c>
      <c r="E1856" s="91">
        <v>33</v>
      </c>
      <c r="F1856" s="123" t="str">
        <f t="shared" si="61"/>
        <v>PLATINASTA</v>
      </c>
      <c r="G1856" s="101">
        <v>33</v>
      </c>
      <c r="H1856" s="110" t="str">
        <f t="shared" si="62"/>
        <v>PLATINASTA</v>
      </c>
      <c r="I1856" s="89"/>
    </row>
    <row r="1857" spans="1:9" s="9" customFormat="1" ht="30" customHeight="1" thickBot="1" x14ac:dyDescent="0.4">
      <c r="A1857" s="69" t="s">
        <v>1674</v>
      </c>
      <c r="B1857" s="69" t="s">
        <v>86</v>
      </c>
      <c r="C1857" s="134">
        <v>12240</v>
      </c>
      <c r="D1857" s="107">
        <v>4000</v>
      </c>
      <c r="E1857" s="91">
        <v>50</v>
      </c>
      <c r="F1857" s="123" t="str">
        <f t="shared" si="61"/>
        <v>DIJAMANTSKA</v>
      </c>
      <c r="G1857" s="101">
        <v>100</v>
      </c>
      <c r="H1857" s="110" t="str">
        <f t="shared" si="62"/>
        <v>PLATINASTA</v>
      </c>
      <c r="I1857" s="89"/>
    </row>
    <row r="1858" spans="1:9" s="9" customFormat="1" ht="30" customHeight="1" thickBot="1" x14ac:dyDescent="0.4">
      <c r="A1858" s="69" t="s">
        <v>1231</v>
      </c>
      <c r="B1858" s="69" t="s">
        <v>365</v>
      </c>
      <c r="C1858" s="134">
        <v>8200</v>
      </c>
      <c r="D1858" s="4">
        <v>2500</v>
      </c>
      <c r="E1858" s="91">
        <v>47</v>
      </c>
      <c r="F1858" s="123" t="str">
        <f t="shared" si="61"/>
        <v>DIJAMANTSKA</v>
      </c>
      <c r="G1858" s="101">
        <v>47</v>
      </c>
      <c r="H1858" s="110" t="str">
        <f t="shared" si="62"/>
        <v>PLATINASTA</v>
      </c>
      <c r="I1858" s="89"/>
    </row>
    <row r="1859" spans="1:9" s="9" customFormat="1" ht="30" customHeight="1" thickBot="1" x14ac:dyDescent="0.4">
      <c r="A1859" s="69" t="s">
        <v>2176</v>
      </c>
      <c r="B1859" s="69" t="s">
        <v>6</v>
      </c>
      <c r="C1859" s="134">
        <v>12000</v>
      </c>
      <c r="D1859" s="107">
        <v>12000</v>
      </c>
      <c r="E1859" s="10">
        <v>100</v>
      </c>
      <c r="F1859" s="123" t="str">
        <f t="shared" si="61"/>
        <v>PLATINASTA</v>
      </c>
      <c r="G1859" s="102" t="s">
        <v>2166</v>
      </c>
      <c r="H1859" s="110" t="str">
        <f t="shared" si="62"/>
        <v xml:space="preserve"> </v>
      </c>
      <c r="I1859" s="89"/>
    </row>
    <row r="1860" spans="1:9" s="9" customFormat="1" ht="30" customHeight="1" thickBot="1" x14ac:dyDescent="0.4">
      <c r="A1860" s="69" t="s">
        <v>324</v>
      </c>
      <c r="B1860" s="69" t="s">
        <v>199</v>
      </c>
      <c r="C1860" s="134">
        <v>17400</v>
      </c>
      <c r="D1860" s="3">
        <v>11400</v>
      </c>
      <c r="E1860" s="48">
        <v>105</v>
      </c>
      <c r="F1860" s="123" t="str">
        <f t="shared" si="61"/>
        <v>DIJAMANTSKA</v>
      </c>
      <c r="G1860" s="102" t="s">
        <v>2166</v>
      </c>
      <c r="H1860" s="110" t="str">
        <f t="shared" si="62"/>
        <v xml:space="preserve"> </v>
      </c>
      <c r="I1860" s="89"/>
    </row>
    <row r="1861" spans="1:9" s="9" customFormat="1" ht="50.5" customHeight="1" thickBot="1" x14ac:dyDescent="0.4">
      <c r="A1861" s="69" t="s">
        <v>1155</v>
      </c>
      <c r="B1861" s="72" t="s">
        <v>2087</v>
      </c>
      <c r="C1861" s="134">
        <v>31000</v>
      </c>
      <c r="D1861" s="107">
        <v>10000</v>
      </c>
      <c r="E1861" s="91">
        <v>68</v>
      </c>
      <c r="F1861" s="123" t="str">
        <f t="shared" si="61"/>
        <v>PLATINASTA</v>
      </c>
      <c r="G1861" s="91">
        <v>68</v>
      </c>
      <c r="H1861" s="110" t="str">
        <f t="shared" si="62"/>
        <v>PLATINASTA PLUS</v>
      </c>
      <c r="I1861" s="89"/>
    </row>
    <row r="1862" spans="1:9" s="9" customFormat="1" ht="60" customHeight="1" thickBot="1" x14ac:dyDescent="0.4">
      <c r="A1862" s="69" t="s">
        <v>184</v>
      </c>
      <c r="B1862" s="69" t="s">
        <v>86</v>
      </c>
      <c r="C1862" s="134">
        <v>69000</v>
      </c>
      <c r="D1862" s="3">
        <f>30000</f>
        <v>30000</v>
      </c>
      <c r="E1862" s="91">
        <v>210</v>
      </c>
      <c r="F1862" s="123" t="str">
        <f t="shared" si="61"/>
        <v>PLATINASTA</v>
      </c>
      <c r="G1862" s="91">
        <v>210</v>
      </c>
      <c r="H1862" s="110" t="str">
        <f t="shared" si="62"/>
        <v>PLATINASTA PLUS</v>
      </c>
      <c r="I1862" s="89"/>
    </row>
    <row r="1863" spans="1:9" s="9" customFormat="1" ht="30" customHeight="1" thickBot="1" x14ac:dyDescent="0.4">
      <c r="A1863" s="69" t="s">
        <v>2177</v>
      </c>
      <c r="B1863" s="69" t="s">
        <v>1368</v>
      </c>
      <c r="C1863" s="134">
        <v>5400</v>
      </c>
      <c r="D1863" s="107">
        <v>5400</v>
      </c>
      <c r="E1863" s="91">
        <v>28</v>
      </c>
      <c r="F1863" s="125" t="str">
        <f t="shared" si="61"/>
        <v>PLATINASTA</v>
      </c>
      <c r="G1863" s="101">
        <v>28</v>
      </c>
      <c r="H1863" s="110" t="str">
        <f t="shared" si="62"/>
        <v>PLATINASTA</v>
      </c>
      <c r="I1863" s="89"/>
    </row>
    <row r="1864" spans="1:9" s="9" customFormat="1" ht="30" customHeight="1" thickBot="1" x14ac:dyDescent="0.4">
      <c r="A1864" s="69" t="s">
        <v>2146</v>
      </c>
      <c r="B1864" s="69" t="s">
        <v>3</v>
      </c>
      <c r="C1864" s="134">
        <v>12120</v>
      </c>
      <c r="D1864" s="107">
        <v>6120</v>
      </c>
      <c r="E1864" s="91">
        <v>51</v>
      </c>
      <c r="F1864" s="123" t="str">
        <f t="shared" si="61"/>
        <v>PLATINASTA</v>
      </c>
      <c r="G1864" s="101">
        <v>51</v>
      </c>
      <c r="H1864" s="110" t="str">
        <f t="shared" si="62"/>
        <v>PLATINASTA PLUS</v>
      </c>
      <c r="I1864" s="89"/>
    </row>
    <row r="1865" spans="1:9" s="9" customFormat="1" ht="30" customHeight="1" thickBot="1" x14ac:dyDescent="0.4">
      <c r="A1865" s="69" t="s">
        <v>2126</v>
      </c>
      <c r="B1865" s="69" t="s">
        <v>287</v>
      </c>
      <c r="C1865" s="134">
        <v>8500</v>
      </c>
      <c r="D1865" s="107">
        <v>1000</v>
      </c>
      <c r="E1865" s="91">
        <v>53</v>
      </c>
      <c r="F1865" s="123" t="str">
        <f t="shared" ref="F1865:F1871" si="63">IFERROR(IF(D1865/E1865&gt;=120,"PLATINASTA","DIJAMANTSKA")," ")</f>
        <v>DIJAMANTSKA</v>
      </c>
      <c r="G1865" s="101">
        <v>68</v>
      </c>
      <c r="H1865" s="110" t="str">
        <f t="shared" si="62"/>
        <v>PLATINASTA</v>
      </c>
      <c r="I1865" s="89"/>
    </row>
    <row r="1866" spans="1:9" s="9" customFormat="1" ht="30" customHeight="1" thickBot="1" x14ac:dyDescent="0.4">
      <c r="A1866" s="69" t="s">
        <v>2175</v>
      </c>
      <c r="B1866" s="69" t="s">
        <v>187</v>
      </c>
      <c r="C1866" s="134">
        <v>13200</v>
      </c>
      <c r="D1866" s="107">
        <v>13200</v>
      </c>
      <c r="E1866" s="91">
        <v>60</v>
      </c>
      <c r="F1866" s="125" t="str">
        <f t="shared" si="63"/>
        <v>PLATINASTA</v>
      </c>
      <c r="G1866" s="101">
        <v>60</v>
      </c>
      <c r="H1866" s="110" t="str">
        <f t="shared" si="62"/>
        <v>PLATINASTA PLUS</v>
      </c>
      <c r="I1866" s="89"/>
    </row>
    <row r="1867" spans="1:9" s="9" customFormat="1" ht="30" customHeight="1" thickBot="1" x14ac:dyDescent="0.4">
      <c r="A1867" s="69" t="s">
        <v>2178</v>
      </c>
      <c r="B1867" s="69" t="s">
        <v>2179</v>
      </c>
      <c r="C1867" s="134">
        <v>8000</v>
      </c>
      <c r="D1867" s="107">
        <v>5000</v>
      </c>
      <c r="E1867" s="91">
        <v>31</v>
      </c>
      <c r="F1867" s="125" t="str">
        <f t="shared" si="63"/>
        <v>PLATINASTA</v>
      </c>
      <c r="G1867" s="101">
        <v>31</v>
      </c>
      <c r="H1867" s="110" t="str">
        <f t="shared" si="62"/>
        <v>PLATINASTA</v>
      </c>
      <c r="I1867" s="89"/>
    </row>
    <row r="1868" spans="1:9" s="9" customFormat="1" ht="30" customHeight="1" thickBot="1" x14ac:dyDescent="0.4">
      <c r="A1868" s="69" t="s">
        <v>2180</v>
      </c>
      <c r="B1868" s="69" t="s">
        <v>196</v>
      </c>
      <c r="C1868" s="134">
        <v>7100</v>
      </c>
      <c r="D1868" s="107">
        <v>7100</v>
      </c>
      <c r="E1868" s="91">
        <v>59</v>
      </c>
      <c r="F1868" s="125" t="str">
        <f t="shared" si="63"/>
        <v>PLATINASTA</v>
      </c>
      <c r="G1868" s="101">
        <v>59</v>
      </c>
      <c r="H1868" s="110" t="str">
        <f t="shared" si="62"/>
        <v>PLATINASTA</v>
      </c>
      <c r="I1868" s="89"/>
    </row>
    <row r="1869" spans="1:9" s="9" customFormat="1" ht="30" customHeight="1" thickBot="1" x14ac:dyDescent="0.4">
      <c r="A1869" s="69" t="s">
        <v>2181</v>
      </c>
      <c r="B1869" s="69" t="s">
        <v>318</v>
      </c>
      <c r="C1869" s="134">
        <v>6000</v>
      </c>
      <c r="D1869" s="107">
        <v>6000</v>
      </c>
      <c r="E1869" s="10"/>
      <c r="F1869" s="125" t="str">
        <f t="shared" si="63"/>
        <v xml:space="preserve"> </v>
      </c>
      <c r="G1869" s="102"/>
      <c r="H1869" s="110" t="str">
        <f t="shared" si="62"/>
        <v xml:space="preserve"> </v>
      </c>
      <c r="I1869" s="89"/>
    </row>
    <row r="1870" spans="1:9" s="9" customFormat="1" ht="30" customHeight="1" thickBot="1" x14ac:dyDescent="0.4">
      <c r="A1870" s="69" t="s">
        <v>1248</v>
      </c>
      <c r="B1870" s="69" t="s">
        <v>222</v>
      </c>
      <c r="C1870" s="134">
        <v>6500</v>
      </c>
      <c r="D1870" s="4">
        <v>4000</v>
      </c>
      <c r="E1870" s="91">
        <v>22</v>
      </c>
      <c r="F1870" s="123" t="str">
        <f t="shared" si="63"/>
        <v>PLATINASTA</v>
      </c>
      <c r="G1870" s="101">
        <v>52</v>
      </c>
      <c r="H1870" s="110" t="str">
        <f t="shared" si="62"/>
        <v>PLATINASTA</v>
      </c>
      <c r="I1870" s="89"/>
    </row>
    <row r="1871" spans="1:9" s="9" customFormat="1" ht="30" customHeight="1" thickBot="1" x14ac:dyDescent="0.4">
      <c r="A1871" s="69" t="s">
        <v>2182</v>
      </c>
      <c r="B1871" s="69" t="s">
        <v>210</v>
      </c>
      <c r="C1871" s="134">
        <v>3660</v>
      </c>
      <c r="D1871" s="107">
        <v>3660</v>
      </c>
      <c r="E1871" s="91">
        <v>30</v>
      </c>
      <c r="F1871" s="125" t="str">
        <f t="shared" si="63"/>
        <v>PLATINASTA</v>
      </c>
      <c r="G1871" s="116">
        <v>30</v>
      </c>
      <c r="H1871" s="110" t="str">
        <f t="shared" si="62"/>
        <v>PLATINASTA</v>
      </c>
      <c r="I1871" s="89"/>
    </row>
    <row r="1872" spans="1:9" s="9" customFormat="1" ht="52.15" customHeight="1" thickBot="1" x14ac:dyDescent="0.4">
      <c r="A1872" s="69" t="s">
        <v>1361</v>
      </c>
      <c r="B1872" s="69" t="s">
        <v>86</v>
      </c>
      <c r="C1872" s="134">
        <v>12000</v>
      </c>
      <c r="D1872" s="107">
        <f>6000</f>
        <v>6000</v>
      </c>
      <c r="E1872" s="91">
        <v>55</v>
      </c>
      <c r="F1872" s="123" t="str">
        <f t="shared" ref="F1872:F1879" si="64">IFERROR(IF(D1872/E1872&gt;=120,"PLATINASTA","DIJAMANTSKA")," ")</f>
        <v>DIJAMANTSKA</v>
      </c>
      <c r="G1872" s="101">
        <v>75</v>
      </c>
      <c r="H1872" s="110" t="str">
        <f t="shared" si="62"/>
        <v>PLATINASTA</v>
      </c>
      <c r="I1872" s="89"/>
    </row>
    <row r="1873" spans="1:9" s="9" customFormat="1" ht="46.9" customHeight="1" thickBot="1" x14ac:dyDescent="0.4">
      <c r="A1873" s="69" t="s">
        <v>401</v>
      </c>
      <c r="B1873" s="69" t="s">
        <v>86</v>
      </c>
      <c r="C1873" s="134">
        <v>18000</v>
      </c>
      <c r="D1873" s="3">
        <v>6000</v>
      </c>
      <c r="E1873" s="91">
        <v>77</v>
      </c>
      <c r="F1873" s="123" t="str">
        <f t="shared" si="64"/>
        <v>DIJAMANTSKA</v>
      </c>
      <c r="G1873" s="101">
        <v>90</v>
      </c>
      <c r="H1873" s="110" t="str">
        <f t="shared" si="62"/>
        <v>PLATINASTA PLUS</v>
      </c>
      <c r="I1873" s="89"/>
    </row>
    <row r="1874" spans="1:9" s="9" customFormat="1" ht="46.5" customHeight="1" thickBot="1" x14ac:dyDescent="0.4">
      <c r="A1874" s="69" t="s">
        <v>1629</v>
      </c>
      <c r="B1874" s="69" t="s">
        <v>330</v>
      </c>
      <c r="C1874" s="134">
        <v>55000</v>
      </c>
      <c r="D1874" s="107">
        <v>10000</v>
      </c>
      <c r="E1874" s="91">
        <v>344</v>
      </c>
      <c r="F1874" s="123" t="str">
        <f t="shared" si="64"/>
        <v>DIJAMANTSKA</v>
      </c>
      <c r="G1874" s="101">
        <v>344</v>
      </c>
      <c r="H1874" s="110" t="str">
        <f t="shared" si="62"/>
        <v>PLATINASTA PLUS</v>
      </c>
      <c r="I1874" s="89"/>
    </row>
    <row r="1875" spans="1:9" s="9" customFormat="1" ht="30" customHeight="1" thickBot="1" x14ac:dyDescent="0.4">
      <c r="A1875" s="69" t="s">
        <v>2183</v>
      </c>
      <c r="B1875" s="69" t="s">
        <v>66</v>
      </c>
      <c r="C1875" s="134">
        <v>30000</v>
      </c>
      <c r="D1875" s="107">
        <v>30000</v>
      </c>
      <c r="E1875" s="91">
        <v>200</v>
      </c>
      <c r="F1875" s="125" t="str">
        <f t="shared" si="64"/>
        <v>PLATINASTA</v>
      </c>
      <c r="G1875" s="116">
        <v>200</v>
      </c>
      <c r="H1875" s="110" t="str">
        <f t="shared" si="62"/>
        <v>PLATINASTA PLUS</v>
      </c>
      <c r="I1875" s="89"/>
    </row>
    <row r="1876" spans="1:9" s="9" customFormat="1" ht="30" customHeight="1" thickBot="1" x14ac:dyDescent="0.4">
      <c r="A1876" s="69" t="s">
        <v>2184</v>
      </c>
      <c r="B1876" s="69" t="s">
        <v>6</v>
      </c>
      <c r="C1876" s="134">
        <v>9000</v>
      </c>
      <c r="D1876" s="107">
        <v>9000</v>
      </c>
      <c r="E1876" s="91">
        <v>75</v>
      </c>
      <c r="F1876" s="125" t="str">
        <f t="shared" si="64"/>
        <v>PLATINASTA</v>
      </c>
      <c r="G1876" s="116">
        <v>75</v>
      </c>
      <c r="H1876" s="110" t="str">
        <f t="shared" si="62"/>
        <v>PLATINASTA</v>
      </c>
      <c r="I1876" s="89"/>
    </row>
    <row r="1877" spans="1:9" s="9" customFormat="1" ht="30" customHeight="1" thickBot="1" x14ac:dyDescent="0.4">
      <c r="A1877" s="69" t="s">
        <v>223</v>
      </c>
      <c r="B1877" s="69" t="s">
        <v>2185</v>
      </c>
      <c r="C1877" s="134">
        <v>12000</v>
      </c>
      <c r="D1877" s="3">
        <v>10000</v>
      </c>
      <c r="E1877" s="91">
        <v>85</v>
      </c>
      <c r="F1877" s="123" t="str">
        <f t="shared" si="64"/>
        <v>DIJAMANTSKA</v>
      </c>
      <c r="G1877" s="101">
        <v>83</v>
      </c>
      <c r="H1877" s="110" t="str">
        <f t="shared" si="62"/>
        <v>PLATINASTA</v>
      </c>
      <c r="I1877" s="89"/>
    </row>
    <row r="1878" spans="1:9" s="9" customFormat="1" ht="30" customHeight="1" thickBot="1" x14ac:dyDescent="0.4">
      <c r="A1878" s="69" t="s">
        <v>902</v>
      </c>
      <c r="B1878" s="69" t="s">
        <v>187</v>
      </c>
      <c r="C1878" s="134">
        <v>12000</v>
      </c>
      <c r="D1878" s="3">
        <v>3000</v>
      </c>
      <c r="E1878" s="91">
        <v>100</v>
      </c>
      <c r="F1878" s="123" t="str">
        <f t="shared" si="64"/>
        <v>DIJAMANTSKA</v>
      </c>
      <c r="G1878" s="91">
        <v>100</v>
      </c>
      <c r="H1878" s="110" t="str">
        <f t="shared" si="62"/>
        <v>PLATINASTA</v>
      </c>
      <c r="I1878" s="89"/>
    </row>
    <row r="1879" spans="1:9" s="9" customFormat="1" ht="30" customHeight="1" thickBot="1" x14ac:dyDescent="0.4">
      <c r="A1879" s="69" t="s">
        <v>1110</v>
      </c>
      <c r="B1879" s="114" t="s">
        <v>108</v>
      </c>
      <c r="C1879" s="134">
        <v>15000</v>
      </c>
      <c r="D1879" s="107">
        <v>15000</v>
      </c>
      <c r="E1879" s="91">
        <v>65</v>
      </c>
      <c r="F1879" s="125" t="str">
        <f t="shared" si="64"/>
        <v>PLATINASTA</v>
      </c>
      <c r="G1879" s="116">
        <v>65</v>
      </c>
      <c r="H1879" s="110" t="str">
        <f t="shared" si="62"/>
        <v>PLATINASTA PLUS</v>
      </c>
      <c r="I1879" s="89"/>
    </row>
    <row r="1880" spans="1:9" s="9" customFormat="1" ht="63" customHeight="1" thickBot="1" x14ac:dyDescent="0.4">
      <c r="A1880" s="69" t="s">
        <v>169</v>
      </c>
      <c r="B1880" s="114" t="s">
        <v>170</v>
      </c>
      <c r="C1880" s="134">
        <v>26400</v>
      </c>
      <c r="D1880" s="15">
        <v>6000</v>
      </c>
      <c r="E1880" s="10"/>
      <c r="F1880" s="123" t="str">
        <f t="shared" ref="F1880:F1885" si="65">IFERROR(IF(D1880/E1880&gt;=120,"PLATINASTA","DIJAMANTSKA")," ")</f>
        <v xml:space="preserve"> </v>
      </c>
      <c r="G1880" s="102" t="s">
        <v>2166</v>
      </c>
      <c r="H1880" s="110" t="str">
        <f t="shared" si="62"/>
        <v xml:space="preserve"> </v>
      </c>
      <c r="I1880" s="89"/>
    </row>
    <row r="1881" spans="1:9" s="9" customFormat="1" ht="30" customHeight="1" thickBot="1" x14ac:dyDescent="0.4">
      <c r="A1881" s="69" t="s">
        <v>1687</v>
      </c>
      <c r="B1881" s="114" t="s">
        <v>44</v>
      </c>
      <c r="C1881" s="134">
        <v>36000</v>
      </c>
      <c r="D1881" s="107">
        <v>24000</v>
      </c>
      <c r="E1881" s="91">
        <v>300</v>
      </c>
      <c r="F1881" s="123" t="str">
        <f t="shared" si="65"/>
        <v>DIJAMANTSKA</v>
      </c>
      <c r="G1881" s="101">
        <v>260</v>
      </c>
      <c r="H1881" s="110" t="str">
        <f t="shared" si="62"/>
        <v>PLATINASTA</v>
      </c>
      <c r="I1881" s="89"/>
    </row>
    <row r="1882" spans="1:9" s="9" customFormat="1" ht="30" customHeight="1" thickBot="1" x14ac:dyDescent="0.4">
      <c r="A1882" s="69" t="s">
        <v>1827</v>
      </c>
      <c r="B1882" s="69" t="s">
        <v>1964</v>
      </c>
      <c r="C1882" s="134">
        <v>3000</v>
      </c>
      <c r="D1882" s="107">
        <v>2000</v>
      </c>
      <c r="E1882" s="91">
        <v>20</v>
      </c>
      <c r="F1882" s="123" t="str">
        <f t="shared" si="65"/>
        <v>DIJAMANTSKA</v>
      </c>
      <c r="G1882" s="101">
        <v>20</v>
      </c>
      <c r="H1882" s="110" t="str">
        <f t="shared" si="62"/>
        <v>PLATINASTA</v>
      </c>
      <c r="I1882" s="89"/>
    </row>
    <row r="1883" spans="1:9" s="9" customFormat="1" ht="47.25" customHeight="1" thickBot="1" x14ac:dyDescent="0.4">
      <c r="A1883" s="69" t="s">
        <v>2096</v>
      </c>
      <c r="B1883" s="69" t="s">
        <v>318</v>
      </c>
      <c r="C1883" s="134">
        <v>18000</v>
      </c>
      <c r="D1883" s="107">
        <v>2000</v>
      </c>
      <c r="E1883" s="91">
        <v>99</v>
      </c>
      <c r="F1883" s="123" t="str">
        <f t="shared" si="65"/>
        <v>DIJAMANTSKA</v>
      </c>
      <c r="G1883" s="91">
        <v>99</v>
      </c>
      <c r="H1883" s="110" t="str">
        <f t="shared" si="62"/>
        <v>PLATINASTA PLUS</v>
      </c>
      <c r="I1883" s="89"/>
    </row>
    <row r="1884" spans="1:9" s="9" customFormat="1" ht="45.65" customHeight="1" thickBot="1" x14ac:dyDescent="0.4">
      <c r="A1884" s="69" t="s">
        <v>1289</v>
      </c>
      <c r="B1884" s="69" t="s">
        <v>8</v>
      </c>
      <c r="C1884" s="134">
        <v>13000</v>
      </c>
      <c r="D1884" s="107">
        <f>6000</f>
        <v>6000</v>
      </c>
      <c r="E1884" s="91">
        <v>35</v>
      </c>
      <c r="F1884" s="123" t="str">
        <f t="shared" si="65"/>
        <v>PLATINASTA</v>
      </c>
      <c r="G1884" s="101">
        <v>37</v>
      </c>
      <c r="H1884" s="110" t="str">
        <f t="shared" si="62"/>
        <v>PLATINASTA PLUS</v>
      </c>
      <c r="I1884" s="89"/>
    </row>
    <row r="1885" spans="1:9" s="9" customFormat="1" ht="46.15" customHeight="1" thickBot="1" x14ac:dyDescent="0.4">
      <c r="A1885" s="69" t="s">
        <v>1597</v>
      </c>
      <c r="B1885" s="69" t="s">
        <v>8</v>
      </c>
      <c r="C1885" s="134">
        <v>13000</v>
      </c>
      <c r="D1885" s="107">
        <f>6000</f>
        <v>6000</v>
      </c>
      <c r="E1885" s="91">
        <v>42</v>
      </c>
      <c r="F1885" s="123" t="str">
        <f t="shared" si="65"/>
        <v>PLATINASTA</v>
      </c>
      <c r="G1885" s="101">
        <v>54</v>
      </c>
      <c r="H1885" s="110" t="str">
        <f t="shared" si="62"/>
        <v>PLATINASTA PLUS</v>
      </c>
      <c r="I1885" s="89"/>
    </row>
    <row r="1886" spans="1:9" s="9" customFormat="1" ht="30" customHeight="1" thickBot="1" x14ac:dyDescent="0.4">
      <c r="A1886" s="69" t="s">
        <v>2189</v>
      </c>
      <c r="B1886" s="69" t="s">
        <v>108</v>
      </c>
      <c r="C1886" s="134">
        <v>27240</v>
      </c>
      <c r="D1886" s="107">
        <v>27240</v>
      </c>
      <c r="E1886" s="91">
        <v>177</v>
      </c>
      <c r="F1886" s="127" t="s">
        <v>2191</v>
      </c>
      <c r="G1886" s="101">
        <v>177</v>
      </c>
      <c r="H1886" s="110" t="str">
        <f t="shared" si="62"/>
        <v>PLATINASTA PLUS</v>
      </c>
      <c r="I1886" s="89"/>
    </row>
    <row r="1887" spans="1:9" s="9" customFormat="1" ht="67.5" customHeight="1" thickBot="1" x14ac:dyDescent="0.4">
      <c r="A1887" s="69" t="s">
        <v>232</v>
      </c>
      <c r="B1887" s="67" t="s">
        <v>1599</v>
      </c>
      <c r="C1887" s="134">
        <v>21000</v>
      </c>
      <c r="D1887" s="4">
        <v>5000</v>
      </c>
      <c r="E1887" s="91">
        <v>39</v>
      </c>
      <c r="F1887" s="123" t="str">
        <f>IFERROR(IF(D1887/E1887&gt;=120,"PLATINASTA","DIJAMANTSKA")," ")</f>
        <v>PLATINASTA</v>
      </c>
      <c r="G1887" s="101">
        <v>39</v>
      </c>
      <c r="H1887" s="110" t="str">
        <f t="shared" si="62"/>
        <v>PLATINASTA PLUS</v>
      </c>
      <c r="I1887" s="89"/>
    </row>
    <row r="1888" spans="1:9" s="9" customFormat="1" ht="30" customHeight="1" thickBot="1" x14ac:dyDescent="0.4">
      <c r="A1888" s="69" t="s">
        <v>1962</v>
      </c>
      <c r="B1888" s="69" t="s">
        <v>847</v>
      </c>
      <c r="C1888" s="134">
        <v>11040</v>
      </c>
      <c r="D1888" s="84">
        <v>6000</v>
      </c>
      <c r="E1888" s="91">
        <v>42</v>
      </c>
      <c r="F1888" s="123" t="str">
        <f>IFERROR(IF(D1888/E1888&gt;=120,"PLATINASTA","DIJAMANTSKA")," ")</f>
        <v>PLATINASTA</v>
      </c>
      <c r="G1888" s="91">
        <v>42</v>
      </c>
      <c r="H1888" s="110" t="str">
        <f t="shared" si="62"/>
        <v>PLATINASTA PLUS</v>
      </c>
      <c r="I1888" s="89"/>
    </row>
    <row r="1889" spans="1:9" s="9" customFormat="1" ht="30" customHeight="1" thickBot="1" x14ac:dyDescent="0.4">
      <c r="A1889" s="69" t="s">
        <v>164</v>
      </c>
      <c r="B1889" s="69" t="s">
        <v>44</v>
      </c>
      <c r="C1889" s="134">
        <v>35000</v>
      </c>
      <c r="D1889" s="4">
        <v>25000</v>
      </c>
      <c r="E1889" s="91">
        <v>200</v>
      </c>
      <c r="F1889" s="123" t="str">
        <f>IFERROR(IF(D1889/E1889&gt;=120,"PLATINASTA","DIJAMANTSKA")," ")</f>
        <v>PLATINASTA</v>
      </c>
      <c r="G1889" s="101">
        <v>200</v>
      </c>
      <c r="H1889" s="110" t="str">
        <f t="shared" si="62"/>
        <v>PLATINASTA PLUS</v>
      </c>
      <c r="I1889" s="89"/>
    </row>
    <row r="1890" spans="1:9" s="9" customFormat="1" ht="51.65" customHeight="1" thickBot="1" x14ac:dyDescent="0.4">
      <c r="A1890" s="69" t="s">
        <v>880</v>
      </c>
      <c r="B1890" s="69" t="s">
        <v>881</v>
      </c>
      <c r="C1890" s="134">
        <v>22033</v>
      </c>
      <c r="D1890" s="3">
        <f>3333</f>
        <v>3333</v>
      </c>
      <c r="E1890" s="91">
        <v>160</v>
      </c>
      <c r="F1890" s="123" t="str">
        <f>IFERROR(IF(D1890/E1890&gt;=120,"PLATINASTA","DIJAMANTSKA")," ")</f>
        <v>DIJAMANTSKA</v>
      </c>
      <c r="G1890" s="101">
        <v>180</v>
      </c>
      <c r="H1890" s="110" t="str">
        <f t="shared" si="62"/>
        <v>PLATINASTA</v>
      </c>
      <c r="I1890" s="89"/>
    </row>
    <row r="1891" spans="1:9" s="9" customFormat="1" ht="30" customHeight="1" thickBot="1" x14ac:dyDescent="0.4">
      <c r="A1891" s="69" t="s">
        <v>2190</v>
      </c>
      <c r="B1891" s="69" t="s">
        <v>222</v>
      </c>
      <c r="C1891" s="134">
        <v>5200</v>
      </c>
      <c r="D1891" s="107">
        <v>5200</v>
      </c>
      <c r="E1891" s="91">
        <v>43</v>
      </c>
      <c r="F1891" s="127" t="s">
        <v>2191</v>
      </c>
      <c r="G1891" s="101">
        <v>43</v>
      </c>
      <c r="H1891" s="110" t="str">
        <f t="shared" si="62"/>
        <v>PLATINASTA</v>
      </c>
      <c r="I1891" s="89"/>
    </row>
    <row r="1892" spans="1:9" s="9" customFormat="1" ht="30" customHeight="1" thickBot="1" x14ac:dyDescent="0.4">
      <c r="A1892" s="69" t="s">
        <v>1986</v>
      </c>
      <c r="B1892" s="69" t="s">
        <v>203</v>
      </c>
      <c r="C1892" s="134">
        <v>17000</v>
      </c>
      <c r="D1892" s="84">
        <v>12000</v>
      </c>
      <c r="E1892" s="91">
        <v>112</v>
      </c>
      <c r="F1892" s="123" t="str">
        <f t="shared" ref="F1892:F1898" si="66">IFERROR(IF(D1892/E1892&gt;=120,"PLATINASTA","DIJAMANTSKA")," ")</f>
        <v>DIJAMANTSKA</v>
      </c>
      <c r="G1892" s="101">
        <v>112</v>
      </c>
      <c r="H1892" s="110" t="str">
        <f t="shared" si="62"/>
        <v>PLATINASTA</v>
      </c>
      <c r="I1892" s="89"/>
    </row>
    <row r="1893" spans="1:9" s="9" customFormat="1" ht="30" customHeight="1" thickBot="1" x14ac:dyDescent="0.4">
      <c r="A1893" s="87" t="s">
        <v>2192</v>
      </c>
      <c r="B1893" s="87" t="s">
        <v>471</v>
      </c>
      <c r="C1893" s="134">
        <v>6800</v>
      </c>
      <c r="D1893" s="107">
        <v>6800</v>
      </c>
      <c r="E1893" s="91">
        <v>56</v>
      </c>
      <c r="F1893" s="125" t="str">
        <f t="shared" si="66"/>
        <v>PLATINASTA</v>
      </c>
      <c r="G1893" s="116">
        <v>56</v>
      </c>
      <c r="H1893" s="115" t="s">
        <v>2191</v>
      </c>
      <c r="I1893" s="89"/>
    </row>
    <row r="1894" spans="1:9" s="9" customFormat="1" ht="30" customHeight="1" thickBot="1" x14ac:dyDescent="0.4">
      <c r="A1894" s="87" t="s">
        <v>2193</v>
      </c>
      <c r="B1894" s="113" t="s">
        <v>287</v>
      </c>
      <c r="C1894" s="134">
        <v>11000</v>
      </c>
      <c r="D1894" s="50">
        <v>11000</v>
      </c>
      <c r="E1894" s="91">
        <v>87</v>
      </c>
      <c r="F1894" s="125" t="str">
        <f t="shared" si="66"/>
        <v>PLATINASTA</v>
      </c>
      <c r="G1894" s="116">
        <v>87</v>
      </c>
      <c r="H1894" s="110" t="s">
        <v>2191</v>
      </c>
      <c r="I1894" s="89"/>
    </row>
    <row r="1895" spans="1:9" s="9" customFormat="1" ht="30" customHeight="1" thickBot="1" x14ac:dyDescent="0.4">
      <c r="A1895" s="87" t="s">
        <v>2194</v>
      </c>
      <c r="B1895" s="112" t="s">
        <v>2195</v>
      </c>
      <c r="C1895" s="134">
        <v>11400</v>
      </c>
      <c r="D1895" s="107">
        <v>11400</v>
      </c>
      <c r="E1895" s="91">
        <v>95</v>
      </c>
      <c r="F1895" s="125" t="str">
        <f t="shared" si="66"/>
        <v>PLATINASTA</v>
      </c>
      <c r="G1895" s="116">
        <v>95</v>
      </c>
      <c r="H1895" s="110" t="str">
        <f>IFERROR(IF(OR((D1895-6000)/E1895&gt;=120,(C1895-6000)/G1895&gt;=120),"PLATINASTA PLUS",IF(AND((C1895/G1895&gt;=120),C1895&lt;(G1895*120+6000)),"PLATINASTA","DIJAMANTSKA"))," ")</f>
        <v>PLATINASTA</v>
      </c>
      <c r="I1895" s="89"/>
    </row>
    <row r="1896" spans="1:9" s="9" customFormat="1" ht="30" customHeight="1" thickBot="1" x14ac:dyDescent="0.4">
      <c r="A1896" s="87" t="s">
        <v>2196</v>
      </c>
      <c r="B1896" s="112" t="s">
        <v>97</v>
      </c>
      <c r="C1896" s="134">
        <v>6360</v>
      </c>
      <c r="D1896" s="107">
        <v>6360</v>
      </c>
      <c r="E1896" s="91">
        <v>53</v>
      </c>
      <c r="F1896" s="125" t="str">
        <f t="shared" si="66"/>
        <v>PLATINASTA</v>
      </c>
      <c r="G1896" s="116">
        <v>53</v>
      </c>
      <c r="H1896" s="117" t="s">
        <v>2191</v>
      </c>
      <c r="I1896" s="89"/>
    </row>
    <row r="1897" spans="1:9" s="9" customFormat="1" ht="30" customHeight="1" thickBot="1" x14ac:dyDescent="0.4">
      <c r="A1897" s="87" t="s">
        <v>2197</v>
      </c>
      <c r="B1897" s="112" t="s">
        <v>403</v>
      </c>
      <c r="C1897" s="134">
        <v>12000</v>
      </c>
      <c r="D1897" s="107">
        <v>5000</v>
      </c>
      <c r="E1897" s="91">
        <v>94</v>
      </c>
      <c r="F1897" s="125" t="str">
        <f t="shared" si="66"/>
        <v>DIJAMANTSKA</v>
      </c>
      <c r="G1897" s="116">
        <v>94</v>
      </c>
      <c r="H1897" s="117" t="s">
        <v>2191</v>
      </c>
      <c r="I1897" s="89"/>
    </row>
    <row r="1898" spans="1:9" s="9" customFormat="1" ht="30" customHeight="1" thickBot="1" x14ac:dyDescent="0.4">
      <c r="A1898" s="87" t="s">
        <v>2198</v>
      </c>
      <c r="B1898" s="112" t="s">
        <v>285</v>
      </c>
      <c r="C1898" s="134">
        <v>8500</v>
      </c>
      <c r="D1898" s="107">
        <v>8500</v>
      </c>
      <c r="E1898" s="91">
        <v>70</v>
      </c>
      <c r="F1898" s="125" t="str">
        <f t="shared" si="66"/>
        <v>PLATINASTA</v>
      </c>
      <c r="G1898" s="116">
        <v>70</v>
      </c>
      <c r="H1898" s="117" t="s">
        <v>2191</v>
      </c>
      <c r="I1898" s="89"/>
    </row>
    <row r="1899" spans="1:9" s="9" customFormat="1" ht="36.75" customHeight="1" thickBot="1" x14ac:dyDescent="0.4">
      <c r="A1899" s="87" t="s">
        <v>2199</v>
      </c>
      <c r="B1899" s="112" t="s">
        <v>2047</v>
      </c>
      <c r="C1899" s="134">
        <v>13800</v>
      </c>
      <c r="D1899" s="107">
        <v>7800</v>
      </c>
      <c r="E1899" s="91">
        <v>65</v>
      </c>
      <c r="F1899" s="125" t="s">
        <v>2191</v>
      </c>
      <c r="G1899" s="116">
        <v>65</v>
      </c>
      <c r="H1899" s="117" t="s">
        <v>2202</v>
      </c>
      <c r="I1899" s="89"/>
    </row>
    <row r="1900" spans="1:9" s="9" customFormat="1" ht="30" customHeight="1" thickBot="1" x14ac:dyDescent="0.4">
      <c r="A1900" s="87" t="s">
        <v>2200</v>
      </c>
      <c r="B1900" s="120" t="s">
        <v>382</v>
      </c>
      <c r="C1900" s="134">
        <v>32400</v>
      </c>
      <c r="D1900" s="107">
        <v>30000</v>
      </c>
      <c r="E1900" s="91">
        <v>220</v>
      </c>
      <c r="F1900" s="125" t="s">
        <v>2191</v>
      </c>
      <c r="G1900" s="116">
        <v>220</v>
      </c>
      <c r="H1900" s="117" t="s">
        <v>2191</v>
      </c>
      <c r="I1900" s="89"/>
    </row>
    <row r="1901" spans="1:9" s="9" customFormat="1" ht="30" customHeight="1" thickBot="1" x14ac:dyDescent="0.4">
      <c r="A1901" s="87" t="s">
        <v>2201</v>
      </c>
      <c r="B1901" s="112" t="s">
        <v>217</v>
      </c>
      <c r="C1901" s="134">
        <v>12000</v>
      </c>
      <c r="D1901" s="107">
        <v>12000</v>
      </c>
      <c r="E1901" s="91">
        <v>46</v>
      </c>
      <c r="F1901" s="125" t="s">
        <v>2191</v>
      </c>
      <c r="G1901" s="116">
        <v>46</v>
      </c>
      <c r="H1901" s="117" t="s">
        <v>2202</v>
      </c>
      <c r="I1901" s="89"/>
    </row>
    <row r="1902" spans="1:9" s="9" customFormat="1" ht="30" customHeight="1" thickBot="1" x14ac:dyDescent="0.4">
      <c r="A1902" s="87" t="s">
        <v>2205</v>
      </c>
      <c r="B1902" s="112" t="s">
        <v>125</v>
      </c>
      <c r="C1902" s="134">
        <v>42000</v>
      </c>
      <c r="D1902" s="107">
        <v>42000</v>
      </c>
      <c r="E1902" s="91">
        <v>300</v>
      </c>
      <c r="F1902" s="125" t="s">
        <v>2191</v>
      </c>
      <c r="G1902" s="116">
        <v>300</v>
      </c>
      <c r="H1902" s="117" t="s">
        <v>2202</v>
      </c>
      <c r="I1902" s="89"/>
    </row>
    <row r="1903" spans="1:9" s="9" customFormat="1" ht="30" customHeight="1" thickBot="1" x14ac:dyDescent="0.4">
      <c r="A1903" s="87" t="s">
        <v>2206</v>
      </c>
      <c r="B1903" s="112" t="s">
        <v>2207</v>
      </c>
      <c r="C1903" s="134">
        <v>1000</v>
      </c>
      <c r="D1903" s="107">
        <v>1000</v>
      </c>
      <c r="E1903" s="118"/>
      <c r="F1903" s="125"/>
      <c r="G1903" s="119"/>
      <c r="H1903" s="117"/>
      <c r="I1903" s="89"/>
    </row>
    <row r="1904" spans="1:9" s="9" customFormat="1" ht="30" customHeight="1" thickBot="1" x14ac:dyDescent="0.4">
      <c r="A1904" s="87" t="s">
        <v>2208</v>
      </c>
      <c r="B1904" s="112" t="s">
        <v>1397</v>
      </c>
      <c r="C1904" s="134">
        <v>11000</v>
      </c>
      <c r="D1904" s="107">
        <v>11000</v>
      </c>
      <c r="E1904" s="91">
        <v>90</v>
      </c>
      <c r="F1904" s="125" t="s">
        <v>2191</v>
      </c>
      <c r="G1904" s="116">
        <v>90</v>
      </c>
      <c r="H1904" s="117" t="s">
        <v>2191</v>
      </c>
      <c r="I1904" s="89"/>
    </row>
    <row r="1905" spans="1:9" s="9" customFormat="1" ht="30" customHeight="1" thickBot="1" x14ac:dyDescent="0.4">
      <c r="A1905" s="87" t="s">
        <v>2209</v>
      </c>
      <c r="B1905" s="112" t="s">
        <v>31</v>
      </c>
      <c r="C1905" s="134">
        <v>8400</v>
      </c>
      <c r="D1905" s="107">
        <v>6000</v>
      </c>
      <c r="E1905" s="91">
        <v>20</v>
      </c>
      <c r="F1905" s="125" t="s">
        <v>2191</v>
      </c>
      <c r="G1905" s="116">
        <v>20</v>
      </c>
      <c r="H1905" s="117" t="s">
        <v>2202</v>
      </c>
      <c r="I1905" s="89"/>
    </row>
    <row r="1906" spans="1:9" s="9" customFormat="1" ht="30" customHeight="1" thickBot="1" x14ac:dyDescent="0.4">
      <c r="A1906" s="87" t="s">
        <v>2210</v>
      </c>
      <c r="B1906" s="112" t="s">
        <v>881</v>
      </c>
      <c r="C1906" s="134">
        <v>12000</v>
      </c>
      <c r="D1906" s="107">
        <v>12000</v>
      </c>
      <c r="E1906" s="163">
        <v>100</v>
      </c>
      <c r="F1906" s="125" t="s">
        <v>2191</v>
      </c>
      <c r="G1906" s="171">
        <v>100</v>
      </c>
      <c r="H1906" s="117" t="s">
        <v>2191</v>
      </c>
      <c r="I1906" s="89" t="s">
        <v>2511</v>
      </c>
    </row>
    <row r="1907" spans="1:9" s="9" customFormat="1" ht="30" customHeight="1" thickBot="1" x14ac:dyDescent="0.4">
      <c r="A1907" s="87" t="s">
        <v>2211</v>
      </c>
      <c r="B1907" s="112" t="s">
        <v>2212</v>
      </c>
      <c r="C1907" s="134">
        <v>12000</v>
      </c>
      <c r="D1907" s="107">
        <v>12000</v>
      </c>
      <c r="E1907" s="118">
        <v>73</v>
      </c>
      <c r="F1907" s="125" t="s">
        <v>2191</v>
      </c>
      <c r="G1907" s="119">
        <v>73</v>
      </c>
      <c r="H1907" s="117" t="s">
        <v>2191</v>
      </c>
      <c r="I1907" s="89"/>
    </row>
    <row r="1908" spans="1:9" s="9" customFormat="1" ht="30" customHeight="1" thickBot="1" x14ac:dyDescent="0.4">
      <c r="A1908" s="87" t="s">
        <v>2215</v>
      </c>
      <c r="B1908" s="112" t="s">
        <v>72</v>
      </c>
      <c r="C1908" s="134">
        <v>6600</v>
      </c>
      <c r="D1908" s="107">
        <v>6600</v>
      </c>
      <c r="E1908" s="91">
        <v>55</v>
      </c>
      <c r="F1908" s="125" t="s">
        <v>2191</v>
      </c>
      <c r="G1908" s="116">
        <v>55</v>
      </c>
      <c r="H1908" s="117" t="s">
        <v>2191</v>
      </c>
      <c r="I1908" s="89"/>
    </row>
    <row r="1909" spans="1:9" s="9" customFormat="1" ht="30" customHeight="1" thickBot="1" x14ac:dyDescent="0.4">
      <c r="A1909" s="87" t="s">
        <v>2514</v>
      </c>
      <c r="B1909" s="112" t="s">
        <v>6</v>
      </c>
      <c r="C1909" s="134">
        <v>6500</v>
      </c>
      <c r="D1909" s="107">
        <v>6500</v>
      </c>
      <c r="E1909" s="91">
        <v>50</v>
      </c>
      <c r="F1909" s="125" t="s">
        <v>2191</v>
      </c>
      <c r="G1909" s="116">
        <v>50</v>
      </c>
      <c r="H1909" s="117" t="s">
        <v>2191</v>
      </c>
      <c r="I1909" s="89"/>
    </row>
    <row r="1910" spans="1:9" s="9" customFormat="1" ht="30" customHeight="1" thickBot="1" x14ac:dyDescent="0.4">
      <c r="A1910" s="87" t="s">
        <v>2213</v>
      </c>
      <c r="B1910" s="112" t="s">
        <v>1135</v>
      </c>
      <c r="C1910" s="134">
        <v>12000</v>
      </c>
      <c r="D1910" s="107">
        <v>12000</v>
      </c>
      <c r="E1910" s="118">
        <v>70</v>
      </c>
      <c r="F1910" s="125" t="s">
        <v>2191</v>
      </c>
      <c r="G1910" s="119">
        <v>70</v>
      </c>
      <c r="H1910" s="117" t="s">
        <v>2214</v>
      </c>
      <c r="I1910" s="89"/>
    </row>
    <row r="1911" spans="1:9" s="9" customFormat="1" ht="30" customHeight="1" thickBot="1" x14ac:dyDescent="0.4">
      <c r="A1911" s="87" t="s">
        <v>2216</v>
      </c>
      <c r="B1911" s="112" t="s">
        <v>6</v>
      </c>
      <c r="C1911" s="134">
        <v>8400</v>
      </c>
      <c r="D1911" s="107">
        <v>8400</v>
      </c>
      <c r="E1911" s="118">
        <v>70</v>
      </c>
      <c r="F1911" s="125" t="s">
        <v>2191</v>
      </c>
      <c r="G1911" s="119">
        <v>70</v>
      </c>
      <c r="H1911" s="117" t="s">
        <v>2191</v>
      </c>
      <c r="I1911" s="89"/>
    </row>
    <row r="1912" spans="1:9" s="9" customFormat="1" ht="30" customHeight="1" thickBot="1" x14ac:dyDescent="0.4">
      <c r="A1912" s="87" t="s">
        <v>2219</v>
      </c>
      <c r="B1912" s="112" t="s">
        <v>2220</v>
      </c>
      <c r="C1912" s="134">
        <v>8400</v>
      </c>
      <c r="D1912" s="107">
        <v>8400</v>
      </c>
      <c r="E1912" s="118"/>
      <c r="F1912" s="125"/>
      <c r="G1912" s="119"/>
      <c r="H1912" s="117"/>
      <c r="I1912" s="89"/>
    </row>
    <row r="1913" spans="1:9" s="9" customFormat="1" ht="30" customHeight="1" thickBot="1" x14ac:dyDescent="0.4">
      <c r="A1913" s="87" t="s">
        <v>2221</v>
      </c>
      <c r="B1913" s="112" t="s">
        <v>320</v>
      </c>
      <c r="C1913" s="134">
        <v>15000</v>
      </c>
      <c r="D1913" s="107">
        <v>9000</v>
      </c>
      <c r="E1913" s="91">
        <v>75</v>
      </c>
      <c r="F1913" s="125" t="s">
        <v>2191</v>
      </c>
      <c r="G1913" s="116">
        <v>75</v>
      </c>
      <c r="H1913" s="117" t="s">
        <v>2202</v>
      </c>
      <c r="I1913" s="89"/>
    </row>
    <row r="1914" spans="1:9" s="9" customFormat="1" ht="30" customHeight="1" thickBot="1" x14ac:dyDescent="0.4">
      <c r="A1914" s="87" t="s">
        <v>2222</v>
      </c>
      <c r="B1914" s="112" t="s">
        <v>1587</v>
      </c>
      <c r="C1914" s="134">
        <v>5500</v>
      </c>
      <c r="D1914" s="107">
        <v>5500</v>
      </c>
      <c r="E1914" s="91">
        <v>45</v>
      </c>
      <c r="F1914" s="125" t="s">
        <v>2191</v>
      </c>
      <c r="G1914" s="116">
        <v>45</v>
      </c>
      <c r="H1914" s="117" t="s">
        <v>2191</v>
      </c>
      <c r="I1914" s="89"/>
    </row>
    <row r="1915" spans="1:9" s="9" customFormat="1" ht="30" customHeight="1" thickBot="1" x14ac:dyDescent="0.4">
      <c r="A1915" s="87" t="s">
        <v>2223</v>
      </c>
      <c r="B1915" s="112" t="s">
        <v>179</v>
      </c>
      <c r="C1915" s="134">
        <v>9600</v>
      </c>
      <c r="D1915" s="107">
        <v>9600</v>
      </c>
      <c r="E1915" s="118">
        <v>80</v>
      </c>
      <c r="F1915" s="125" t="s">
        <v>2191</v>
      </c>
      <c r="G1915" s="119">
        <v>90</v>
      </c>
      <c r="H1915" s="117" t="s">
        <v>2191</v>
      </c>
      <c r="I1915" s="89"/>
    </row>
    <row r="1916" spans="1:9" s="9" customFormat="1" ht="30" customHeight="1" thickBot="1" x14ac:dyDescent="0.4">
      <c r="A1916" s="87" t="s">
        <v>2224</v>
      </c>
      <c r="B1916" s="112" t="s">
        <v>285</v>
      </c>
      <c r="C1916" s="134">
        <v>4800</v>
      </c>
      <c r="D1916" s="107">
        <v>4800</v>
      </c>
      <c r="E1916" s="118">
        <v>40</v>
      </c>
      <c r="F1916" s="125" t="s">
        <v>2191</v>
      </c>
      <c r="G1916" s="119">
        <v>40</v>
      </c>
      <c r="H1916" s="117" t="s">
        <v>2191</v>
      </c>
      <c r="I1916" s="89"/>
    </row>
    <row r="1917" spans="1:9" s="9" customFormat="1" ht="30" customHeight="1" thickBot="1" x14ac:dyDescent="0.4">
      <c r="A1917" s="87" t="s">
        <v>2225</v>
      </c>
      <c r="B1917" s="112" t="s">
        <v>1</v>
      </c>
      <c r="C1917" s="134">
        <v>4400</v>
      </c>
      <c r="D1917" s="107">
        <v>4400</v>
      </c>
      <c r="E1917" s="91">
        <v>36</v>
      </c>
      <c r="F1917" s="125" t="s">
        <v>2191</v>
      </c>
      <c r="G1917" s="116">
        <v>36</v>
      </c>
      <c r="H1917" s="117" t="s">
        <v>2191</v>
      </c>
      <c r="I1917" s="89"/>
    </row>
    <row r="1918" spans="1:9" s="9" customFormat="1" ht="30" customHeight="1" thickBot="1" x14ac:dyDescent="0.4">
      <c r="A1918" s="87" t="s">
        <v>2226</v>
      </c>
      <c r="B1918" s="112" t="s">
        <v>403</v>
      </c>
      <c r="C1918" s="134">
        <v>21600</v>
      </c>
      <c r="D1918" s="107">
        <v>15600</v>
      </c>
      <c r="E1918" s="91">
        <v>130</v>
      </c>
      <c r="F1918" s="125" t="s">
        <v>2191</v>
      </c>
      <c r="G1918" s="116">
        <v>130</v>
      </c>
      <c r="H1918" s="117" t="s">
        <v>2202</v>
      </c>
      <c r="I1918" s="89"/>
    </row>
    <row r="1919" spans="1:9" s="9" customFormat="1" ht="30" customHeight="1" thickBot="1" x14ac:dyDescent="0.4">
      <c r="A1919" s="87" t="s">
        <v>2227</v>
      </c>
      <c r="B1919" s="112" t="s">
        <v>1</v>
      </c>
      <c r="C1919" s="134">
        <v>3600</v>
      </c>
      <c r="D1919" s="107">
        <v>3600</v>
      </c>
      <c r="E1919" s="118">
        <v>30</v>
      </c>
      <c r="F1919" s="125" t="s">
        <v>2191</v>
      </c>
      <c r="G1919" s="119">
        <v>30</v>
      </c>
      <c r="H1919" s="117" t="s">
        <v>2191</v>
      </c>
      <c r="I1919" s="89"/>
    </row>
    <row r="1920" spans="1:9" s="9" customFormat="1" ht="30" customHeight="1" thickBot="1" x14ac:dyDescent="0.4">
      <c r="A1920" s="87" t="s">
        <v>2228</v>
      </c>
      <c r="B1920" s="112" t="s">
        <v>23</v>
      </c>
      <c r="C1920" s="134">
        <v>13080</v>
      </c>
      <c r="D1920" s="107">
        <v>9000</v>
      </c>
      <c r="E1920" s="91">
        <v>109</v>
      </c>
      <c r="F1920" s="125" t="s">
        <v>2191</v>
      </c>
      <c r="G1920" s="116">
        <v>109</v>
      </c>
      <c r="H1920" s="117" t="s">
        <v>2191</v>
      </c>
      <c r="I1920" s="89"/>
    </row>
    <row r="1921" spans="1:9" s="9" customFormat="1" ht="30" customHeight="1" thickBot="1" x14ac:dyDescent="0.4">
      <c r="A1921" s="87" t="s">
        <v>2229</v>
      </c>
      <c r="B1921" s="112" t="s">
        <v>12</v>
      </c>
      <c r="C1921" s="134">
        <v>16000</v>
      </c>
      <c r="D1921" s="107">
        <v>16000</v>
      </c>
      <c r="E1921" s="91">
        <v>133</v>
      </c>
      <c r="F1921" s="125" t="s">
        <v>2191</v>
      </c>
      <c r="G1921" s="116">
        <v>133</v>
      </c>
      <c r="H1921" s="117" t="s">
        <v>2191</v>
      </c>
      <c r="I1921" s="89"/>
    </row>
    <row r="1922" spans="1:9" s="9" customFormat="1" ht="30" customHeight="1" thickBot="1" x14ac:dyDescent="0.4">
      <c r="A1922" s="87" t="s">
        <v>2230</v>
      </c>
      <c r="B1922" s="112" t="s">
        <v>133</v>
      </c>
      <c r="C1922" s="134">
        <v>8200</v>
      </c>
      <c r="D1922" s="107">
        <v>8200</v>
      </c>
      <c r="E1922" s="91">
        <v>68</v>
      </c>
      <c r="F1922" s="125" t="s">
        <v>2191</v>
      </c>
      <c r="G1922" s="116">
        <v>68</v>
      </c>
      <c r="H1922" s="117" t="s">
        <v>2191</v>
      </c>
      <c r="I1922" s="89"/>
    </row>
    <row r="1923" spans="1:9" s="9" customFormat="1" ht="30" customHeight="1" thickBot="1" x14ac:dyDescent="0.4">
      <c r="A1923" s="87" t="s">
        <v>2231</v>
      </c>
      <c r="B1923" s="112" t="s">
        <v>285</v>
      </c>
      <c r="C1923" s="134">
        <v>7200</v>
      </c>
      <c r="D1923" s="107">
        <v>7200</v>
      </c>
      <c r="E1923" s="118">
        <v>60</v>
      </c>
      <c r="F1923" s="125" t="s">
        <v>2191</v>
      </c>
      <c r="G1923" s="119">
        <v>60</v>
      </c>
      <c r="H1923" s="117" t="s">
        <v>2191</v>
      </c>
      <c r="I1923" s="89"/>
    </row>
    <row r="1924" spans="1:9" s="9" customFormat="1" ht="30" customHeight="1" thickBot="1" x14ac:dyDescent="0.4">
      <c r="A1924" s="87" t="s">
        <v>2232</v>
      </c>
      <c r="B1924" s="112" t="s">
        <v>280</v>
      </c>
      <c r="C1924" s="134">
        <v>7000</v>
      </c>
      <c r="D1924" s="107">
        <v>7000</v>
      </c>
      <c r="E1924" s="91">
        <v>53</v>
      </c>
      <c r="F1924" s="125" t="s">
        <v>2191</v>
      </c>
      <c r="G1924" s="116">
        <v>53</v>
      </c>
      <c r="H1924" s="117" t="s">
        <v>2191</v>
      </c>
      <c r="I1924" s="89"/>
    </row>
    <row r="1925" spans="1:9" s="9" customFormat="1" ht="30" customHeight="1" thickBot="1" x14ac:dyDescent="0.4">
      <c r="A1925" s="87" t="s">
        <v>2233</v>
      </c>
      <c r="B1925" s="112" t="s">
        <v>27</v>
      </c>
      <c r="C1925" s="134">
        <v>4000</v>
      </c>
      <c r="D1925" s="107">
        <v>4000</v>
      </c>
      <c r="E1925" s="91">
        <v>20</v>
      </c>
      <c r="F1925" s="125" t="s">
        <v>2191</v>
      </c>
      <c r="G1925" s="116">
        <v>20</v>
      </c>
      <c r="H1925" s="117" t="s">
        <v>2191</v>
      </c>
      <c r="I1925" s="89"/>
    </row>
    <row r="1926" spans="1:9" s="9" customFormat="1" ht="30" customHeight="1" thickBot="1" x14ac:dyDescent="0.4">
      <c r="A1926" s="87" t="s">
        <v>2234</v>
      </c>
      <c r="B1926" s="112" t="s">
        <v>21</v>
      </c>
      <c r="C1926" s="134">
        <v>6000</v>
      </c>
      <c r="D1926" s="107">
        <v>6000</v>
      </c>
      <c r="E1926" s="118">
        <v>46</v>
      </c>
      <c r="F1926" s="125" t="s">
        <v>2191</v>
      </c>
      <c r="G1926" s="119">
        <v>46</v>
      </c>
      <c r="H1926" s="117" t="s">
        <v>2191</v>
      </c>
      <c r="I1926" s="89"/>
    </row>
    <row r="1927" spans="1:9" s="9" customFormat="1" ht="30" customHeight="1" thickBot="1" x14ac:dyDescent="0.4">
      <c r="A1927" s="87" t="s">
        <v>2217</v>
      </c>
      <c r="B1927" s="112" t="s">
        <v>2218</v>
      </c>
      <c r="C1927" s="134">
        <v>22000</v>
      </c>
      <c r="D1927" s="107">
        <v>16000</v>
      </c>
      <c r="E1927" s="91">
        <v>131</v>
      </c>
      <c r="F1927" s="125" t="s">
        <v>2191</v>
      </c>
      <c r="G1927" s="116">
        <v>131</v>
      </c>
      <c r="H1927" s="117" t="s">
        <v>2202</v>
      </c>
      <c r="I1927" s="89"/>
    </row>
    <row r="1928" spans="1:9" s="9" customFormat="1" ht="30" customHeight="1" thickBot="1" x14ac:dyDescent="0.4">
      <c r="A1928" s="87" t="s">
        <v>2235</v>
      </c>
      <c r="B1928" s="112" t="s">
        <v>1</v>
      </c>
      <c r="C1928" s="134">
        <v>7500</v>
      </c>
      <c r="D1928" s="107">
        <v>7500</v>
      </c>
      <c r="E1928" s="118">
        <v>60</v>
      </c>
      <c r="F1928" s="125" t="s">
        <v>2191</v>
      </c>
      <c r="G1928" s="119">
        <v>60</v>
      </c>
      <c r="H1928" s="117" t="s">
        <v>2191</v>
      </c>
      <c r="I1928" s="89"/>
    </row>
    <row r="1929" spans="1:9" s="9" customFormat="1" ht="30" customHeight="1" thickBot="1" x14ac:dyDescent="0.4">
      <c r="A1929" s="87" t="s">
        <v>2236</v>
      </c>
      <c r="B1929" s="112" t="s">
        <v>311</v>
      </c>
      <c r="C1929" s="134">
        <v>12000</v>
      </c>
      <c r="D1929" s="107">
        <v>12000</v>
      </c>
      <c r="E1929" s="91">
        <v>100</v>
      </c>
      <c r="F1929" s="125" t="s">
        <v>2191</v>
      </c>
      <c r="G1929" s="116">
        <v>100</v>
      </c>
      <c r="H1929" s="117" t="s">
        <v>2191</v>
      </c>
      <c r="I1929" s="89"/>
    </row>
    <row r="1930" spans="1:9" s="9" customFormat="1" ht="30" customHeight="1" thickBot="1" x14ac:dyDescent="0.4">
      <c r="A1930" s="87" t="s">
        <v>2237</v>
      </c>
      <c r="B1930" s="112" t="s">
        <v>203</v>
      </c>
      <c r="C1930" s="134">
        <v>11000</v>
      </c>
      <c r="D1930" s="107">
        <v>11000</v>
      </c>
      <c r="E1930" s="91">
        <v>88</v>
      </c>
      <c r="F1930" s="125" t="s">
        <v>2191</v>
      </c>
      <c r="G1930" s="116">
        <v>88</v>
      </c>
      <c r="H1930" s="117" t="s">
        <v>2191</v>
      </c>
      <c r="I1930" s="89"/>
    </row>
    <row r="1931" spans="1:9" s="9" customFormat="1" ht="30" customHeight="1" thickBot="1" x14ac:dyDescent="0.4">
      <c r="A1931" s="87" t="s">
        <v>2238</v>
      </c>
      <c r="B1931" s="112" t="s">
        <v>847</v>
      </c>
      <c r="C1931" s="134">
        <v>23800</v>
      </c>
      <c r="D1931" s="107">
        <v>23800</v>
      </c>
      <c r="E1931" s="91">
        <v>195</v>
      </c>
      <c r="F1931" s="125" t="s">
        <v>2191</v>
      </c>
      <c r="G1931" s="116">
        <v>196</v>
      </c>
      <c r="H1931" s="117" t="s">
        <v>2191</v>
      </c>
      <c r="I1931" s="89"/>
    </row>
    <row r="1932" spans="1:9" s="9" customFormat="1" ht="30" customHeight="1" thickBot="1" x14ac:dyDescent="0.4">
      <c r="A1932" s="87" t="s">
        <v>2239</v>
      </c>
      <c r="B1932" s="112" t="s">
        <v>222</v>
      </c>
      <c r="C1932" s="134">
        <v>7000</v>
      </c>
      <c r="D1932" s="107">
        <v>7000</v>
      </c>
      <c r="E1932" s="91">
        <v>35</v>
      </c>
      <c r="F1932" s="125" t="s">
        <v>2191</v>
      </c>
      <c r="G1932" s="116">
        <v>35</v>
      </c>
      <c r="H1932" s="117" t="s">
        <v>2191</v>
      </c>
      <c r="I1932" s="89"/>
    </row>
    <row r="1933" spans="1:9" s="9" customFormat="1" ht="30" customHeight="1" thickBot="1" x14ac:dyDescent="0.4">
      <c r="A1933" s="87" t="s">
        <v>2240</v>
      </c>
      <c r="B1933" s="112" t="s">
        <v>251</v>
      </c>
      <c r="C1933" s="134">
        <v>12480</v>
      </c>
      <c r="D1933" s="107">
        <v>12480</v>
      </c>
      <c r="E1933" s="91">
        <v>52</v>
      </c>
      <c r="F1933" s="133" t="s">
        <v>2202</v>
      </c>
      <c r="G1933" s="116">
        <v>52</v>
      </c>
      <c r="H1933" s="117" t="s">
        <v>2202</v>
      </c>
      <c r="I1933" s="89"/>
    </row>
    <row r="1934" spans="1:9" s="9" customFormat="1" ht="30" customHeight="1" thickBot="1" x14ac:dyDescent="0.4">
      <c r="A1934" s="87" t="s">
        <v>2241</v>
      </c>
      <c r="B1934" s="112" t="s">
        <v>1587</v>
      </c>
      <c r="C1934" s="134">
        <v>7320</v>
      </c>
      <c r="D1934" s="107">
        <v>7320</v>
      </c>
      <c r="E1934" s="91">
        <v>61</v>
      </c>
      <c r="F1934" s="125" t="s">
        <v>2191</v>
      </c>
      <c r="G1934" s="116">
        <v>61</v>
      </c>
      <c r="H1934" s="117" t="s">
        <v>2191</v>
      </c>
      <c r="I1934" s="89"/>
    </row>
    <row r="1935" spans="1:9" s="9" customFormat="1" ht="30" customHeight="1" thickBot="1" x14ac:dyDescent="0.4">
      <c r="A1935" s="87" t="s">
        <v>2242</v>
      </c>
      <c r="B1935" s="112" t="s">
        <v>78</v>
      </c>
      <c r="C1935" s="134">
        <v>6000</v>
      </c>
      <c r="D1935" s="107">
        <v>6000</v>
      </c>
      <c r="E1935" s="118">
        <v>20</v>
      </c>
      <c r="F1935" s="125" t="s">
        <v>2191</v>
      </c>
      <c r="G1935" s="119">
        <v>20</v>
      </c>
      <c r="H1935" s="117" t="s">
        <v>2191</v>
      </c>
      <c r="I1935" s="89"/>
    </row>
    <row r="1936" spans="1:9" s="9" customFormat="1" ht="30" customHeight="1" thickBot="1" x14ac:dyDescent="0.4">
      <c r="A1936" s="87" t="s">
        <v>2244</v>
      </c>
      <c r="B1936" s="112" t="s">
        <v>2245</v>
      </c>
      <c r="C1936" s="134">
        <v>18000</v>
      </c>
      <c r="D1936" s="107">
        <v>6000</v>
      </c>
      <c r="E1936" s="91">
        <v>89</v>
      </c>
      <c r="F1936" s="133" t="s">
        <v>2202</v>
      </c>
      <c r="G1936" s="116">
        <v>100</v>
      </c>
      <c r="H1936" s="117" t="s">
        <v>2202</v>
      </c>
      <c r="I1936" s="89"/>
    </row>
    <row r="1937" spans="1:9" s="9" customFormat="1" ht="30" customHeight="1" thickBot="1" x14ac:dyDescent="0.4">
      <c r="A1937" s="87" t="s">
        <v>2246</v>
      </c>
      <c r="B1937" s="112" t="s">
        <v>403</v>
      </c>
      <c r="C1937" s="134">
        <v>6720</v>
      </c>
      <c r="D1937" s="107">
        <v>6720</v>
      </c>
      <c r="E1937" s="91">
        <v>56</v>
      </c>
      <c r="F1937" s="125" t="s">
        <v>2191</v>
      </c>
      <c r="G1937" s="116">
        <v>56</v>
      </c>
      <c r="H1937" s="117" t="s">
        <v>2191</v>
      </c>
      <c r="I1937" s="89"/>
    </row>
    <row r="1938" spans="1:9" s="9" customFormat="1" ht="30" customHeight="1" thickBot="1" x14ac:dyDescent="0.4">
      <c r="A1938" s="87" t="s">
        <v>2247</v>
      </c>
      <c r="B1938" s="112" t="s">
        <v>41</v>
      </c>
      <c r="C1938" s="134">
        <v>16800</v>
      </c>
      <c r="D1938" s="107">
        <v>16800</v>
      </c>
      <c r="E1938" s="91">
        <v>140</v>
      </c>
      <c r="F1938" s="125" t="s">
        <v>2191</v>
      </c>
      <c r="G1938" s="116">
        <v>140</v>
      </c>
      <c r="H1938" s="117" t="s">
        <v>2191</v>
      </c>
      <c r="I1938" s="89"/>
    </row>
    <row r="1939" spans="1:9" s="9" customFormat="1" ht="30" customHeight="1" thickBot="1" x14ac:dyDescent="0.4">
      <c r="A1939" s="87" t="s">
        <v>2248</v>
      </c>
      <c r="B1939" s="112" t="s">
        <v>3</v>
      </c>
      <c r="C1939" s="134">
        <v>3600</v>
      </c>
      <c r="D1939" s="107">
        <v>3600</v>
      </c>
      <c r="E1939" s="91">
        <v>30</v>
      </c>
      <c r="F1939" s="125" t="s">
        <v>2191</v>
      </c>
      <c r="G1939" s="116">
        <v>30</v>
      </c>
      <c r="H1939" s="117" t="s">
        <v>2191</v>
      </c>
      <c r="I1939" s="89"/>
    </row>
    <row r="1940" spans="1:9" s="9" customFormat="1" ht="30" customHeight="1" thickBot="1" x14ac:dyDescent="0.4">
      <c r="A1940" s="87" t="s">
        <v>2249</v>
      </c>
      <c r="B1940" s="112" t="s">
        <v>237</v>
      </c>
      <c r="C1940" s="134">
        <v>8000</v>
      </c>
      <c r="D1940" s="107">
        <v>8000</v>
      </c>
      <c r="E1940" s="118">
        <v>80</v>
      </c>
      <c r="F1940" s="125" t="s">
        <v>2243</v>
      </c>
      <c r="G1940" s="119">
        <v>80</v>
      </c>
      <c r="H1940" s="117" t="s">
        <v>2243</v>
      </c>
      <c r="I1940" s="89"/>
    </row>
    <row r="1941" spans="1:9" s="9" customFormat="1" ht="30" customHeight="1" thickBot="1" x14ac:dyDescent="0.4">
      <c r="A1941" s="87" t="s">
        <v>2250</v>
      </c>
      <c r="B1941" s="112" t="s">
        <v>125</v>
      </c>
      <c r="C1941" s="134">
        <v>15000</v>
      </c>
      <c r="D1941" s="107">
        <v>15000</v>
      </c>
      <c r="E1941" s="91">
        <v>120</v>
      </c>
      <c r="F1941" s="125" t="s">
        <v>2191</v>
      </c>
      <c r="G1941" s="116">
        <v>120</v>
      </c>
      <c r="H1941" s="117" t="s">
        <v>2191</v>
      </c>
      <c r="I1941" s="89"/>
    </row>
    <row r="1942" spans="1:9" s="9" customFormat="1" ht="30" customHeight="1" thickBot="1" x14ac:dyDescent="0.4">
      <c r="A1942" s="87" t="s">
        <v>2251</v>
      </c>
      <c r="B1942" s="112" t="s">
        <v>403</v>
      </c>
      <c r="C1942" s="134">
        <v>8200</v>
      </c>
      <c r="D1942" s="107">
        <v>8200</v>
      </c>
      <c r="E1942" s="91">
        <v>68</v>
      </c>
      <c r="F1942" s="125" t="s">
        <v>2191</v>
      </c>
      <c r="G1942" s="116">
        <v>68</v>
      </c>
      <c r="H1942" s="117" t="s">
        <v>2191</v>
      </c>
      <c r="I1942" s="89"/>
    </row>
    <row r="1943" spans="1:9" s="9" customFormat="1" ht="30" customHeight="1" thickBot="1" x14ac:dyDescent="0.4">
      <c r="A1943" s="87" t="s">
        <v>2252</v>
      </c>
      <c r="B1943" s="112" t="s">
        <v>301</v>
      </c>
      <c r="C1943" s="134">
        <v>2700</v>
      </c>
      <c r="D1943" s="107">
        <v>2700</v>
      </c>
      <c r="E1943" s="118">
        <v>22</v>
      </c>
      <c r="F1943" s="125" t="s">
        <v>2191</v>
      </c>
      <c r="G1943" s="119">
        <v>22</v>
      </c>
      <c r="H1943" s="117" t="s">
        <v>2191</v>
      </c>
      <c r="I1943" s="89"/>
    </row>
    <row r="1944" spans="1:9" s="9" customFormat="1" ht="30" customHeight="1" thickBot="1" x14ac:dyDescent="0.4">
      <c r="A1944" s="87" t="s">
        <v>2253</v>
      </c>
      <c r="B1944" s="112" t="s">
        <v>813</v>
      </c>
      <c r="C1944" s="134">
        <v>18000</v>
      </c>
      <c r="D1944" s="107">
        <v>18000</v>
      </c>
      <c r="E1944" s="91">
        <v>50</v>
      </c>
      <c r="F1944" s="125" t="s">
        <v>2191</v>
      </c>
      <c r="G1944" s="116">
        <v>50</v>
      </c>
      <c r="H1944" s="117" t="s">
        <v>2202</v>
      </c>
      <c r="I1944" s="89"/>
    </row>
    <row r="1945" spans="1:9" s="9" customFormat="1" ht="30" customHeight="1" thickBot="1" x14ac:dyDescent="0.4">
      <c r="A1945" s="87" t="s">
        <v>2254</v>
      </c>
      <c r="B1945" s="112" t="s">
        <v>656</v>
      </c>
      <c r="C1945" s="134">
        <v>6000</v>
      </c>
      <c r="D1945" s="107">
        <v>6000</v>
      </c>
      <c r="E1945" s="91">
        <v>40</v>
      </c>
      <c r="F1945" s="125" t="s">
        <v>2191</v>
      </c>
      <c r="G1945" s="116">
        <v>40</v>
      </c>
      <c r="H1945" s="117" t="s">
        <v>2191</v>
      </c>
      <c r="I1945" s="89"/>
    </row>
    <row r="1946" spans="1:9" s="9" customFormat="1" ht="30" customHeight="1" thickBot="1" x14ac:dyDescent="0.4">
      <c r="A1946" s="87" t="s">
        <v>2255</v>
      </c>
      <c r="B1946" s="112" t="s">
        <v>140</v>
      </c>
      <c r="C1946" s="134">
        <v>4800</v>
      </c>
      <c r="D1946" s="107">
        <v>4800</v>
      </c>
      <c r="E1946" s="91">
        <v>40</v>
      </c>
      <c r="F1946" s="125" t="s">
        <v>2191</v>
      </c>
      <c r="G1946" s="116">
        <v>40</v>
      </c>
      <c r="H1946" s="117" t="s">
        <v>2191</v>
      </c>
      <c r="I1946" s="89"/>
    </row>
    <row r="1947" spans="1:9" s="9" customFormat="1" ht="30" customHeight="1" thickBot="1" x14ac:dyDescent="0.4">
      <c r="A1947" s="87" t="s">
        <v>2256</v>
      </c>
      <c r="B1947" s="112" t="s">
        <v>1</v>
      </c>
      <c r="C1947" s="134">
        <v>4500</v>
      </c>
      <c r="D1947" s="107">
        <v>4500</v>
      </c>
      <c r="E1947" s="91">
        <v>37</v>
      </c>
      <c r="F1947" s="125" t="s">
        <v>2191</v>
      </c>
      <c r="G1947" s="116">
        <v>37</v>
      </c>
      <c r="H1947" s="117" t="s">
        <v>2191</v>
      </c>
      <c r="I1947" s="89"/>
    </row>
    <row r="1948" spans="1:9" s="9" customFormat="1" ht="30" customHeight="1" thickBot="1" x14ac:dyDescent="0.4">
      <c r="A1948" s="87" t="s">
        <v>2257</v>
      </c>
      <c r="B1948" s="112" t="s">
        <v>44</v>
      </c>
      <c r="C1948" s="134">
        <v>10800</v>
      </c>
      <c r="D1948" s="107">
        <v>10800</v>
      </c>
      <c r="E1948" s="118">
        <v>60</v>
      </c>
      <c r="F1948" s="125" t="s">
        <v>2191</v>
      </c>
      <c r="G1948" s="119">
        <v>60</v>
      </c>
      <c r="H1948" s="117" t="s">
        <v>2191</v>
      </c>
      <c r="I1948" s="89"/>
    </row>
    <row r="1949" spans="1:9" s="9" customFormat="1" ht="34.5" customHeight="1" thickBot="1" x14ac:dyDescent="0.4">
      <c r="A1949" s="87" t="s">
        <v>2258</v>
      </c>
      <c r="B1949" s="112" t="s">
        <v>301</v>
      </c>
      <c r="C1949" s="134">
        <v>10920</v>
      </c>
      <c r="D1949" s="107">
        <v>10920</v>
      </c>
      <c r="E1949" s="91">
        <v>91</v>
      </c>
      <c r="F1949" s="125" t="s">
        <v>2191</v>
      </c>
      <c r="G1949" s="116">
        <v>91</v>
      </c>
      <c r="H1949" s="117" t="s">
        <v>2191</v>
      </c>
      <c r="I1949" s="89"/>
    </row>
    <row r="1950" spans="1:9" s="9" customFormat="1" ht="30" customHeight="1" thickBot="1" x14ac:dyDescent="0.4">
      <c r="A1950" s="87" t="s">
        <v>2259</v>
      </c>
      <c r="B1950" s="112" t="s">
        <v>358</v>
      </c>
      <c r="C1950" s="134">
        <v>1440</v>
      </c>
      <c r="D1950" s="107">
        <v>1440</v>
      </c>
      <c r="E1950" s="91">
        <v>12</v>
      </c>
      <c r="F1950" s="125" t="s">
        <v>2191</v>
      </c>
      <c r="G1950" s="116">
        <v>12</v>
      </c>
      <c r="H1950" s="117" t="s">
        <v>2191</v>
      </c>
      <c r="I1950" s="89"/>
    </row>
    <row r="1951" spans="1:9" s="9" customFormat="1" ht="30" customHeight="1" thickBot="1" x14ac:dyDescent="0.4">
      <c r="A1951" s="87" t="s">
        <v>2260</v>
      </c>
      <c r="B1951" s="112" t="s">
        <v>358</v>
      </c>
      <c r="C1951" s="134">
        <v>12000</v>
      </c>
      <c r="D1951" s="107">
        <v>12000</v>
      </c>
      <c r="E1951" s="91">
        <v>70</v>
      </c>
      <c r="F1951" s="125" t="s">
        <v>2191</v>
      </c>
      <c r="G1951" s="116">
        <v>100</v>
      </c>
      <c r="H1951" s="117" t="s">
        <v>2191</v>
      </c>
      <c r="I1951" s="89"/>
    </row>
    <row r="1952" spans="1:9" s="9" customFormat="1" ht="30" customHeight="1" thickBot="1" x14ac:dyDescent="0.4">
      <c r="A1952" s="87" t="s">
        <v>2261</v>
      </c>
      <c r="B1952" s="112" t="s">
        <v>283</v>
      </c>
      <c r="C1952" s="134">
        <v>30000</v>
      </c>
      <c r="D1952" s="107">
        <v>30000</v>
      </c>
      <c r="E1952" s="91">
        <v>198</v>
      </c>
      <c r="F1952" s="133" t="s">
        <v>2202</v>
      </c>
      <c r="G1952" s="116">
        <v>198</v>
      </c>
      <c r="H1952" s="117" t="s">
        <v>2202</v>
      </c>
      <c r="I1952" s="89"/>
    </row>
    <row r="1953" spans="1:11" s="9" customFormat="1" ht="30" customHeight="1" thickBot="1" x14ac:dyDescent="0.4">
      <c r="A1953" s="87" t="s">
        <v>2262</v>
      </c>
      <c r="B1953" s="112" t="s">
        <v>356</v>
      </c>
      <c r="C1953" s="134">
        <v>10000</v>
      </c>
      <c r="D1953" s="107">
        <v>10000</v>
      </c>
      <c r="E1953" s="91">
        <v>80</v>
      </c>
      <c r="F1953" s="125" t="s">
        <v>2191</v>
      </c>
      <c r="G1953" s="116">
        <v>80</v>
      </c>
      <c r="H1953" s="117" t="s">
        <v>2191</v>
      </c>
      <c r="I1953" s="89"/>
    </row>
    <row r="1954" spans="1:11" s="9" customFormat="1" ht="30" customHeight="1" thickBot="1" x14ac:dyDescent="0.4">
      <c r="A1954" s="87" t="s">
        <v>2263</v>
      </c>
      <c r="B1954" s="112" t="s">
        <v>75</v>
      </c>
      <c r="C1954" s="134">
        <v>28200</v>
      </c>
      <c r="D1954" s="107">
        <v>22200</v>
      </c>
      <c r="E1954" s="91">
        <v>185</v>
      </c>
      <c r="F1954" s="125" t="s">
        <v>2191</v>
      </c>
      <c r="G1954" s="116">
        <v>185</v>
      </c>
      <c r="H1954" s="117" t="s">
        <v>2202</v>
      </c>
      <c r="I1954" s="89"/>
    </row>
    <row r="1955" spans="1:11" s="9" customFormat="1" ht="30" customHeight="1" thickBot="1" x14ac:dyDescent="0.4">
      <c r="A1955" s="87" t="s">
        <v>2264</v>
      </c>
      <c r="B1955" s="112" t="s">
        <v>44</v>
      </c>
      <c r="C1955" s="134">
        <v>4800</v>
      </c>
      <c r="D1955" s="107">
        <v>4800</v>
      </c>
      <c r="E1955" s="91">
        <v>40</v>
      </c>
      <c r="F1955" s="125" t="s">
        <v>2191</v>
      </c>
      <c r="G1955" s="116">
        <v>40</v>
      </c>
      <c r="H1955" s="117" t="s">
        <v>2191</v>
      </c>
      <c r="I1955" s="89"/>
    </row>
    <row r="1956" spans="1:11" s="9" customFormat="1" ht="30" customHeight="1" thickBot="1" x14ac:dyDescent="0.4">
      <c r="A1956" s="87" t="s">
        <v>2265</v>
      </c>
      <c r="B1956" s="112" t="s">
        <v>608</v>
      </c>
      <c r="C1956" s="134">
        <v>14000</v>
      </c>
      <c r="D1956" s="107">
        <v>14000</v>
      </c>
      <c r="E1956" s="118">
        <v>114</v>
      </c>
      <c r="F1956" s="125" t="s">
        <v>2191</v>
      </c>
      <c r="G1956" s="119">
        <v>114</v>
      </c>
      <c r="H1956" s="117" t="s">
        <v>2191</v>
      </c>
      <c r="I1956" s="89"/>
      <c r="K1956" s="9" t="s">
        <v>2287</v>
      </c>
    </row>
    <row r="1957" spans="1:11" s="9" customFormat="1" ht="30" customHeight="1" thickBot="1" x14ac:dyDescent="0.4">
      <c r="A1957" s="87" t="s">
        <v>2266</v>
      </c>
      <c r="B1957" s="112" t="s">
        <v>40</v>
      </c>
      <c r="C1957" s="134">
        <v>13200</v>
      </c>
      <c r="D1957" s="107">
        <v>7200</v>
      </c>
      <c r="E1957" s="91">
        <v>60</v>
      </c>
      <c r="F1957" s="125" t="s">
        <v>2191</v>
      </c>
      <c r="G1957" s="116">
        <v>60</v>
      </c>
      <c r="H1957" s="117" t="s">
        <v>2202</v>
      </c>
      <c r="I1957" s="89"/>
    </row>
    <row r="1958" spans="1:11" s="9" customFormat="1" ht="30" customHeight="1" thickBot="1" x14ac:dyDescent="0.4">
      <c r="A1958" s="87" t="s">
        <v>2267</v>
      </c>
      <c r="B1958" s="112" t="s">
        <v>2268</v>
      </c>
      <c r="C1958" s="134">
        <v>7400</v>
      </c>
      <c r="D1958" s="107">
        <v>7400</v>
      </c>
      <c r="E1958" s="91">
        <v>42</v>
      </c>
      <c r="F1958" s="125" t="s">
        <v>2191</v>
      </c>
      <c r="G1958" s="116">
        <v>61</v>
      </c>
      <c r="H1958" s="117" t="s">
        <v>2191</v>
      </c>
      <c r="I1958" s="89"/>
    </row>
    <row r="1959" spans="1:11" s="9" customFormat="1" ht="30" customHeight="1" thickBot="1" x14ac:dyDescent="0.4">
      <c r="A1959" s="87" t="s">
        <v>2269</v>
      </c>
      <c r="B1959" s="112" t="s">
        <v>1211</v>
      </c>
      <c r="C1959" s="134">
        <v>8100</v>
      </c>
      <c r="D1959" s="107">
        <v>8100</v>
      </c>
      <c r="E1959" s="91">
        <v>65</v>
      </c>
      <c r="F1959" s="125" t="s">
        <v>2191</v>
      </c>
      <c r="G1959" s="116">
        <v>65</v>
      </c>
      <c r="H1959" s="117" t="s">
        <v>2191</v>
      </c>
      <c r="I1959" s="89"/>
    </row>
    <row r="1960" spans="1:11" s="9" customFormat="1" ht="30" customHeight="1" thickBot="1" x14ac:dyDescent="0.4">
      <c r="A1960" s="87" t="s">
        <v>2270</v>
      </c>
      <c r="B1960" s="112" t="s">
        <v>2271</v>
      </c>
      <c r="C1960" s="134">
        <v>6000</v>
      </c>
      <c r="D1960" s="107">
        <v>6000</v>
      </c>
      <c r="E1960" s="118">
        <v>40</v>
      </c>
      <c r="F1960" s="125" t="s">
        <v>2191</v>
      </c>
      <c r="G1960" s="119">
        <v>40</v>
      </c>
      <c r="H1960" s="117" t="s">
        <v>2191</v>
      </c>
      <c r="I1960" s="89"/>
    </row>
    <row r="1961" spans="1:11" s="9" customFormat="1" ht="30" customHeight="1" thickBot="1" x14ac:dyDescent="0.4">
      <c r="A1961" s="87" t="s">
        <v>2272</v>
      </c>
      <c r="B1961" s="112" t="s">
        <v>2273</v>
      </c>
      <c r="C1961" s="134">
        <v>3000</v>
      </c>
      <c r="D1961" s="107">
        <v>2000</v>
      </c>
      <c r="E1961" s="118">
        <v>21</v>
      </c>
      <c r="F1961" s="125" t="s">
        <v>2243</v>
      </c>
      <c r="G1961" s="119">
        <v>21</v>
      </c>
      <c r="H1961" s="117" t="s">
        <v>2191</v>
      </c>
      <c r="I1961" s="89"/>
    </row>
    <row r="1962" spans="1:11" s="9" customFormat="1" ht="30" customHeight="1" thickBot="1" x14ac:dyDescent="0.4">
      <c r="A1962" s="87" t="s">
        <v>2274</v>
      </c>
      <c r="B1962" s="112" t="s">
        <v>1587</v>
      </c>
      <c r="C1962" s="134">
        <v>27600</v>
      </c>
      <c r="D1962" s="107">
        <v>27600</v>
      </c>
      <c r="E1962" s="118">
        <v>180</v>
      </c>
      <c r="F1962" s="133" t="s">
        <v>2202</v>
      </c>
      <c r="G1962" s="119">
        <v>180</v>
      </c>
      <c r="H1962" s="117" t="s">
        <v>2202</v>
      </c>
      <c r="I1962" s="89"/>
    </row>
    <row r="1963" spans="1:11" s="9" customFormat="1" ht="30" customHeight="1" thickBot="1" x14ac:dyDescent="0.4">
      <c r="A1963" s="87" t="s">
        <v>2275</v>
      </c>
      <c r="B1963" s="112" t="s">
        <v>489</v>
      </c>
      <c r="C1963" s="134">
        <v>9000</v>
      </c>
      <c r="D1963" s="107">
        <v>9000</v>
      </c>
      <c r="E1963" s="91">
        <v>72</v>
      </c>
      <c r="F1963" s="125" t="s">
        <v>2191</v>
      </c>
      <c r="G1963" s="116">
        <v>72</v>
      </c>
      <c r="H1963" s="117" t="s">
        <v>2191</v>
      </c>
      <c r="I1963" s="89"/>
    </row>
    <row r="1964" spans="1:11" s="9" customFormat="1" ht="30" customHeight="1" thickBot="1" x14ac:dyDescent="0.4">
      <c r="A1964" s="87" t="s">
        <v>2276</v>
      </c>
      <c r="B1964" s="112" t="s">
        <v>318</v>
      </c>
      <c r="C1964" s="134">
        <v>6000</v>
      </c>
      <c r="D1964" s="107">
        <v>6000</v>
      </c>
      <c r="E1964" s="91">
        <v>50</v>
      </c>
      <c r="F1964" s="125" t="s">
        <v>2191</v>
      </c>
      <c r="G1964" s="116">
        <v>50</v>
      </c>
      <c r="H1964" s="117" t="s">
        <v>2191</v>
      </c>
      <c r="I1964" s="89"/>
    </row>
    <row r="1965" spans="1:11" s="9" customFormat="1" ht="30" customHeight="1" thickBot="1" x14ac:dyDescent="0.4">
      <c r="A1965" s="87" t="s">
        <v>2278</v>
      </c>
      <c r="B1965" s="112" t="s">
        <v>608</v>
      </c>
      <c r="C1965" s="134">
        <v>18000</v>
      </c>
      <c r="D1965" s="107">
        <v>18000</v>
      </c>
      <c r="E1965" s="91">
        <v>150</v>
      </c>
      <c r="F1965" s="125" t="s">
        <v>2191</v>
      </c>
      <c r="G1965" s="116">
        <v>150</v>
      </c>
      <c r="H1965" s="117" t="s">
        <v>2191</v>
      </c>
      <c r="I1965" s="89"/>
    </row>
    <row r="1966" spans="1:11" s="9" customFormat="1" ht="30" customHeight="1" thickBot="1" x14ac:dyDescent="0.4">
      <c r="A1966" s="87" t="s">
        <v>2280</v>
      </c>
      <c r="B1966" s="112" t="s">
        <v>28</v>
      </c>
      <c r="C1966" s="134">
        <v>6500</v>
      </c>
      <c r="D1966" s="107">
        <v>6500</v>
      </c>
      <c r="E1966" s="118">
        <v>45</v>
      </c>
      <c r="F1966" s="125" t="s">
        <v>2191</v>
      </c>
      <c r="G1966" s="119">
        <v>45</v>
      </c>
      <c r="H1966" s="117" t="s">
        <v>2191</v>
      </c>
      <c r="I1966" s="89"/>
    </row>
    <row r="1967" spans="1:11" s="9" customFormat="1" ht="30" customHeight="1" thickBot="1" x14ac:dyDescent="0.4">
      <c r="A1967" s="87" t="s">
        <v>2281</v>
      </c>
      <c r="B1967" s="112" t="s">
        <v>369</v>
      </c>
      <c r="C1967" s="134">
        <v>15600</v>
      </c>
      <c r="D1967" s="107">
        <v>15600</v>
      </c>
      <c r="E1967" s="91">
        <v>80</v>
      </c>
      <c r="F1967" s="133" t="s">
        <v>2202</v>
      </c>
      <c r="G1967" s="116">
        <v>80</v>
      </c>
      <c r="H1967" s="117" t="s">
        <v>2202</v>
      </c>
      <c r="I1967" s="89"/>
    </row>
    <row r="1968" spans="1:11" s="9" customFormat="1" ht="30" customHeight="1" thickBot="1" x14ac:dyDescent="0.4">
      <c r="A1968" s="87" t="s">
        <v>2282</v>
      </c>
      <c r="B1968" s="112" t="s">
        <v>247</v>
      </c>
      <c r="C1968" s="134">
        <v>16800</v>
      </c>
      <c r="D1968" s="107">
        <v>16800</v>
      </c>
      <c r="E1968" s="91">
        <v>140</v>
      </c>
      <c r="F1968" s="125" t="s">
        <v>2191</v>
      </c>
      <c r="G1968" s="116">
        <v>140</v>
      </c>
      <c r="H1968" s="117" t="s">
        <v>2191</v>
      </c>
      <c r="I1968" s="89"/>
    </row>
    <row r="1969" spans="1:9" s="9" customFormat="1" ht="30" customHeight="1" thickBot="1" x14ac:dyDescent="0.4">
      <c r="A1969" s="87" t="s">
        <v>2283</v>
      </c>
      <c r="B1969" s="112" t="s">
        <v>1037</v>
      </c>
      <c r="C1969" s="134">
        <v>5000</v>
      </c>
      <c r="D1969" s="107">
        <v>5000</v>
      </c>
      <c r="E1969" s="163">
        <v>39</v>
      </c>
      <c r="F1969" s="125" t="s">
        <v>2191</v>
      </c>
      <c r="G1969" s="171">
        <v>39</v>
      </c>
      <c r="H1969" s="117" t="s">
        <v>2191</v>
      </c>
      <c r="I1969" s="89" t="s">
        <v>2507</v>
      </c>
    </row>
    <row r="1970" spans="1:9" s="9" customFormat="1" ht="30" customHeight="1" thickBot="1" x14ac:dyDescent="0.4">
      <c r="A1970" s="87" t="s">
        <v>2479</v>
      </c>
      <c r="B1970" s="112" t="s">
        <v>2284</v>
      </c>
      <c r="C1970" s="134">
        <v>6240</v>
      </c>
      <c r="D1970" s="107">
        <v>6240</v>
      </c>
      <c r="E1970" s="91">
        <v>52</v>
      </c>
      <c r="F1970" s="125" t="s">
        <v>2191</v>
      </c>
      <c r="G1970" s="116">
        <v>52</v>
      </c>
      <c r="H1970" s="117" t="s">
        <v>2191</v>
      </c>
      <c r="I1970" s="89"/>
    </row>
    <row r="1971" spans="1:9" s="9" customFormat="1" ht="30" customHeight="1" thickBot="1" x14ac:dyDescent="0.4">
      <c r="A1971" s="87" t="s">
        <v>2286</v>
      </c>
      <c r="B1971" s="112" t="s">
        <v>9</v>
      </c>
      <c r="C1971" s="134">
        <v>18000</v>
      </c>
      <c r="D1971" s="107">
        <v>18000</v>
      </c>
      <c r="E1971" s="91">
        <v>150</v>
      </c>
      <c r="F1971" s="125" t="s">
        <v>2191</v>
      </c>
      <c r="G1971" s="116">
        <v>150</v>
      </c>
      <c r="H1971" s="117" t="s">
        <v>2191</v>
      </c>
      <c r="I1971" s="89"/>
    </row>
    <row r="1972" spans="1:9" s="9" customFormat="1" ht="30" customHeight="1" thickBot="1" x14ac:dyDescent="0.4">
      <c r="A1972" s="87" t="s">
        <v>2288</v>
      </c>
      <c r="B1972" s="112" t="s">
        <v>44</v>
      </c>
      <c r="C1972" s="134">
        <v>11400</v>
      </c>
      <c r="D1972" s="107">
        <v>11400</v>
      </c>
      <c r="E1972" s="91">
        <v>45</v>
      </c>
      <c r="F1972" s="125" t="s">
        <v>2191</v>
      </c>
      <c r="G1972" s="116">
        <v>45</v>
      </c>
      <c r="H1972" s="117" t="s">
        <v>2202</v>
      </c>
      <c r="I1972" s="89"/>
    </row>
    <row r="1973" spans="1:9" s="9" customFormat="1" ht="30" customHeight="1" thickBot="1" x14ac:dyDescent="0.4">
      <c r="A1973" s="87" t="s">
        <v>2289</v>
      </c>
      <c r="B1973" s="112" t="s">
        <v>2</v>
      </c>
      <c r="C1973" s="134">
        <v>11000</v>
      </c>
      <c r="D1973" s="107">
        <v>5000</v>
      </c>
      <c r="E1973" s="91">
        <v>21</v>
      </c>
      <c r="F1973" s="125" t="s">
        <v>2191</v>
      </c>
      <c r="G1973" s="116">
        <v>21</v>
      </c>
      <c r="H1973" s="117" t="s">
        <v>2202</v>
      </c>
      <c r="I1973" s="89"/>
    </row>
    <row r="1974" spans="1:9" s="9" customFormat="1" ht="30" customHeight="1" thickBot="1" x14ac:dyDescent="0.4">
      <c r="A1974" s="87" t="s">
        <v>2290</v>
      </c>
      <c r="B1974" s="112" t="s">
        <v>52</v>
      </c>
      <c r="C1974" s="134">
        <v>9000</v>
      </c>
      <c r="D1974" s="107">
        <v>9000</v>
      </c>
      <c r="E1974" s="118">
        <v>14</v>
      </c>
      <c r="F1974" s="133" t="s">
        <v>2202</v>
      </c>
      <c r="G1974" s="119">
        <v>14</v>
      </c>
      <c r="H1974" s="117" t="s">
        <v>2202</v>
      </c>
      <c r="I1974" s="89"/>
    </row>
    <row r="1975" spans="1:9" s="9" customFormat="1" ht="30" customHeight="1" thickBot="1" x14ac:dyDescent="0.4">
      <c r="A1975" s="87" t="s">
        <v>2291</v>
      </c>
      <c r="B1975" s="112" t="s">
        <v>144</v>
      </c>
      <c r="C1975" s="134">
        <v>10920</v>
      </c>
      <c r="D1975" s="107">
        <v>10920</v>
      </c>
      <c r="E1975" s="91">
        <v>91</v>
      </c>
      <c r="F1975" s="125" t="s">
        <v>2191</v>
      </c>
      <c r="G1975" s="116">
        <v>91</v>
      </c>
      <c r="H1975" s="117" t="s">
        <v>2191</v>
      </c>
      <c r="I1975" s="89"/>
    </row>
    <row r="1976" spans="1:9" s="9" customFormat="1" ht="30" customHeight="1" thickBot="1" x14ac:dyDescent="0.4">
      <c r="A1976" s="87" t="s">
        <v>2292</v>
      </c>
      <c r="B1976" s="112" t="s">
        <v>75</v>
      </c>
      <c r="C1976" s="134">
        <v>21000</v>
      </c>
      <c r="D1976" s="107">
        <v>15000</v>
      </c>
      <c r="E1976" s="91">
        <v>120</v>
      </c>
      <c r="F1976" s="125" t="s">
        <v>2191</v>
      </c>
      <c r="G1976" s="116">
        <v>120</v>
      </c>
      <c r="H1976" s="117" t="s">
        <v>2202</v>
      </c>
      <c r="I1976" s="89"/>
    </row>
    <row r="1977" spans="1:9" s="9" customFormat="1" ht="30" customHeight="1" thickBot="1" x14ac:dyDescent="0.4">
      <c r="A1977" s="87" t="s">
        <v>2293</v>
      </c>
      <c r="B1977" s="112" t="s">
        <v>86</v>
      </c>
      <c r="C1977" s="134">
        <v>12000</v>
      </c>
      <c r="D1977" s="107">
        <v>12000</v>
      </c>
      <c r="E1977" s="118">
        <v>100</v>
      </c>
      <c r="F1977" s="125" t="s">
        <v>2191</v>
      </c>
      <c r="G1977" s="119">
        <v>100</v>
      </c>
      <c r="H1977" s="117" t="s">
        <v>2191</v>
      </c>
      <c r="I1977" s="89"/>
    </row>
    <row r="1978" spans="1:9" s="9" customFormat="1" ht="30" customHeight="1" thickBot="1" x14ac:dyDescent="0.4">
      <c r="A1978" s="87" t="s">
        <v>2294</v>
      </c>
      <c r="B1978" s="112" t="s">
        <v>2295</v>
      </c>
      <c r="C1978" s="134">
        <v>8400</v>
      </c>
      <c r="D1978" s="107">
        <v>8400</v>
      </c>
      <c r="E1978" s="91">
        <v>70</v>
      </c>
      <c r="F1978" s="125" t="s">
        <v>2191</v>
      </c>
      <c r="G1978" s="116">
        <v>70</v>
      </c>
      <c r="H1978" s="117" t="s">
        <v>2191</v>
      </c>
      <c r="I1978" s="89"/>
    </row>
    <row r="1979" spans="1:9" s="9" customFormat="1" ht="30" customHeight="1" thickBot="1" x14ac:dyDescent="0.4">
      <c r="A1979" s="87" t="s">
        <v>2296</v>
      </c>
      <c r="B1979" s="112" t="s">
        <v>262</v>
      </c>
      <c r="C1979" s="134">
        <v>12000</v>
      </c>
      <c r="D1979" s="107">
        <v>12000</v>
      </c>
      <c r="E1979" s="91">
        <v>95</v>
      </c>
      <c r="F1979" s="125" t="s">
        <v>2191</v>
      </c>
      <c r="G1979" s="116">
        <v>95</v>
      </c>
      <c r="H1979" s="117" t="s">
        <v>2191</v>
      </c>
      <c r="I1979" s="89"/>
    </row>
    <row r="1980" spans="1:9" s="9" customFormat="1" ht="30" customHeight="1" thickBot="1" x14ac:dyDescent="0.4">
      <c r="A1980" s="87" t="s">
        <v>2297</v>
      </c>
      <c r="B1980" s="112" t="s">
        <v>189</v>
      </c>
      <c r="C1980" s="134">
        <v>4000</v>
      </c>
      <c r="D1980" s="107">
        <v>4000</v>
      </c>
      <c r="E1980" s="91">
        <v>31</v>
      </c>
      <c r="F1980" s="125" t="s">
        <v>2191</v>
      </c>
      <c r="G1980" s="116">
        <v>31</v>
      </c>
      <c r="H1980" s="117" t="s">
        <v>2191</v>
      </c>
      <c r="I1980" s="89"/>
    </row>
    <row r="1981" spans="1:9" s="9" customFormat="1" ht="30" customHeight="1" thickBot="1" x14ac:dyDescent="0.4">
      <c r="A1981" s="87" t="s">
        <v>2298</v>
      </c>
      <c r="B1981" s="112" t="s">
        <v>8</v>
      </c>
      <c r="C1981" s="134">
        <v>3720</v>
      </c>
      <c r="D1981" s="107">
        <v>3720</v>
      </c>
      <c r="E1981" s="91">
        <v>31</v>
      </c>
      <c r="F1981" s="125" t="s">
        <v>2191</v>
      </c>
      <c r="G1981" s="116">
        <v>31</v>
      </c>
      <c r="H1981" s="117" t="s">
        <v>2191</v>
      </c>
      <c r="I1981" s="89"/>
    </row>
    <row r="1982" spans="1:9" s="9" customFormat="1" ht="30" customHeight="1" thickBot="1" x14ac:dyDescent="0.4">
      <c r="A1982" s="87" t="s">
        <v>2299</v>
      </c>
      <c r="B1982" s="112" t="s">
        <v>6</v>
      </c>
      <c r="C1982" s="134">
        <v>16800</v>
      </c>
      <c r="D1982" s="107">
        <v>10800</v>
      </c>
      <c r="E1982" s="91">
        <v>90</v>
      </c>
      <c r="F1982" s="125" t="s">
        <v>2191</v>
      </c>
      <c r="G1982" s="116">
        <v>90</v>
      </c>
      <c r="H1982" s="117" t="s">
        <v>2202</v>
      </c>
      <c r="I1982" s="89"/>
    </row>
    <row r="1983" spans="1:9" s="9" customFormat="1" ht="30" customHeight="1" thickBot="1" x14ac:dyDescent="0.4">
      <c r="A1983" s="87" t="s">
        <v>2300</v>
      </c>
      <c r="B1983" s="112" t="s">
        <v>608</v>
      </c>
      <c r="C1983" s="134">
        <v>6240</v>
      </c>
      <c r="D1983" s="107">
        <v>6240</v>
      </c>
      <c r="E1983" s="91">
        <v>52</v>
      </c>
      <c r="F1983" s="125" t="s">
        <v>2301</v>
      </c>
      <c r="G1983" s="116">
        <v>52</v>
      </c>
      <c r="H1983" s="117" t="s">
        <v>2191</v>
      </c>
      <c r="I1983" s="89"/>
    </row>
    <row r="1984" spans="1:9" s="9" customFormat="1" ht="30" customHeight="1" thickBot="1" x14ac:dyDescent="0.4">
      <c r="A1984" s="87" t="s">
        <v>2302</v>
      </c>
      <c r="B1984" s="112" t="s">
        <v>358</v>
      </c>
      <c r="C1984" s="134">
        <v>9250</v>
      </c>
      <c r="D1984" s="107">
        <v>9250</v>
      </c>
      <c r="E1984" s="91">
        <v>77</v>
      </c>
      <c r="F1984" s="125" t="s">
        <v>2301</v>
      </c>
      <c r="G1984" s="116">
        <v>77</v>
      </c>
      <c r="H1984" s="117" t="s">
        <v>2191</v>
      </c>
      <c r="I1984" s="89"/>
    </row>
    <row r="1985" spans="1:9" s="9" customFormat="1" ht="30" customHeight="1" thickBot="1" x14ac:dyDescent="0.4">
      <c r="A1985" s="87" t="s">
        <v>2303</v>
      </c>
      <c r="B1985" s="112" t="s">
        <v>138</v>
      </c>
      <c r="C1985" s="134">
        <v>800</v>
      </c>
      <c r="D1985" s="107">
        <v>800</v>
      </c>
      <c r="E1985" s="118">
        <v>23</v>
      </c>
      <c r="F1985" s="125" t="s">
        <v>2243</v>
      </c>
      <c r="G1985" s="119">
        <v>23</v>
      </c>
      <c r="H1985" s="117" t="s">
        <v>2243</v>
      </c>
      <c r="I1985" s="89"/>
    </row>
    <row r="1986" spans="1:9" s="9" customFormat="1" ht="30" customHeight="1" thickBot="1" x14ac:dyDescent="0.4">
      <c r="A1986" s="87" t="s">
        <v>2304</v>
      </c>
      <c r="B1986" s="112" t="s">
        <v>556</v>
      </c>
      <c r="C1986" s="134">
        <v>20500</v>
      </c>
      <c r="D1986" s="107">
        <v>20500</v>
      </c>
      <c r="E1986" s="118">
        <v>120</v>
      </c>
      <c r="F1986" s="133" t="s">
        <v>2202</v>
      </c>
      <c r="G1986" s="119">
        <v>120</v>
      </c>
      <c r="H1986" s="117" t="s">
        <v>2202</v>
      </c>
      <c r="I1986" s="89"/>
    </row>
    <row r="1987" spans="1:9" s="9" customFormat="1" ht="30" customHeight="1" thickBot="1" x14ac:dyDescent="0.4">
      <c r="A1987" s="87" t="s">
        <v>2305</v>
      </c>
      <c r="B1987" s="112" t="s">
        <v>358</v>
      </c>
      <c r="C1987" s="134">
        <v>7560</v>
      </c>
      <c r="D1987" s="107">
        <v>7560</v>
      </c>
      <c r="E1987" s="118">
        <v>63</v>
      </c>
      <c r="F1987" s="125" t="s">
        <v>2191</v>
      </c>
      <c r="G1987" s="119">
        <v>63</v>
      </c>
      <c r="H1987" s="137" t="s">
        <v>2191</v>
      </c>
      <c r="I1987" s="139"/>
    </row>
    <row r="1988" spans="1:9" s="9" customFormat="1" ht="30" customHeight="1" thickBot="1" x14ac:dyDescent="0.4">
      <c r="A1988" s="87" t="s">
        <v>2306</v>
      </c>
      <c r="B1988" s="112" t="s">
        <v>712</v>
      </c>
      <c r="C1988" s="134">
        <v>18240</v>
      </c>
      <c r="D1988" s="107">
        <v>6000</v>
      </c>
      <c r="E1988" s="91">
        <v>102</v>
      </c>
      <c r="F1988" s="133" t="s">
        <v>2202</v>
      </c>
      <c r="G1988" s="116">
        <v>102</v>
      </c>
      <c r="H1988" s="137" t="s">
        <v>2202</v>
      </c>
      <c r="I1988" s="139"/>
    </row>
    <row r="1989" spans="1:9" s="9" customFormat="1" ht="30" customHeight="1" thickBot="1" x14ac:dyDescent="0.4">
      <c r="A1989" s="87" t="s">
        <v>2307</v>
      </c>
      <c r="B1989" s="112" t="s">
        <v>2308</v>
      </c>
      <c r="C1989" s="134">
        <v>5100</v>
      </c>
      <c r="D1989" s="107">
        <v>5100</v>
      </c>
      <c r="E1989" s="91">
        <v>42</v>
      </c>
      <c r="F1989" s="125" t="s">
        <v>2191</v>
      </c>
      <c r="G1989" s="116">
        <v>42</v>
      </c>
      <c r="H1989" s="137" t="s">
        <v>2191</v>
      </c>
      <c r="I1989" s="139"/>
    </row>
    <row r="1990" spans="1:9" s="9" customFormat="1" ht="30" customHeight="1" thickBot="1" x14ac:dyDescent="0.4">
      <c r="A1990" s="87" t="s">
        <v>2501</v>
      </c>
      <c r="B1990" s="112" t="s">
        <v>2309</v>
      </c>
      <c r="C1990" s="134">
        <v>6000</v>
      </c>
      <c r="D1990" s="107">
        <v>6000</v>
      </c>
      <c r="E1990" s="91">
        <v>50</v>
      </c>
      <c r="F1990" s="125" t="s">
        <v>2191</v>
      </c>
      <c r="G1990" s="116">
        <v>50</v>
      </c>
      <c r="H1990" s="137" t="s">
        <v>2191</v>
      </c>
      <c r="I1990" s="139"/>
    </row>
    <row r="1991" spans="1:9" s="9" customFormat="1" ht="30" customHeight="1" thickBot="1" x14ac:dyDescent="0.4">
      <c r="A1991" s="87" t="s">
        <v>2310</v>
      </c>
      <c r="B1991" s="112" t="s">
        <v>66</v>
      </c>
      <c r="C1991" s="134">
        <v>4000</v>
      </c>
      <c r="D1991" s="107">
        <v>4000</v>
      </c>
      <c r="E1991" s="91">
        <v>30</v>
      </c>
      <c r="F1991" s="125" t="s">
        <v>2301</v>
      </c>
      <c r="G1991" s="116">
        <v>30</v>
      </c>
      <c r="H1991" s="137" t="s">
        <v>2191</v>
      </c>
      <c r="I1991" s="139"/>
    </row>
    <row r="1992" spans="1:9" s="9" customFormat="1" ht="30" customHeight="1" thickBot="1" x14ac:dyDescent="0.4">
      <c r="A1992" s="87" t="s">
        <v>2311</v>
      </c>
      <c r="B1992" s="112" t="s">
        <v>32</v>
      </c>
      <c r="C1992" s="134">
        <v>6000</v>
      </c>
      <c r="D1992" s="107">
        <v>6000</v>
      </c>
      <c r="E1992" s="118">
        <v>87</v>
      </c>
      <c r="F1992" s="125" t="s">
        <v>2243</v>
      </c>
      <c r="G1992" s="119">
        <v>87</v>
      </c>
      <c r="H1992" s="137" t="s">
        <v>2243</v>
      </c>
      <c r="I1992" s="139"/>
    </row>
    <row r="1993" spans="1:9" s="9" customFormat="1" ht="30" customHeight="1" thickBot="1" x14ac:dyDescent="0.4">
      <c r="A1993" s="87" t="s">
        <v>2312</v>
      </c>
      <c r="B1993" s="112" t="s">
        <v>219</v>
      </c>
      <c r="C1993" s="134">
        <v>2000</v>
      </c>
      <c r="D1993" s="107">
        <v>2000</v>
      </c>
      <c r="E1993" s="118">
        <v>50</v>
      </c>
      <c r="F1993" s="125" t="s">
        <v>2243</v>
      </c>
      <c r="G1993" s="119">
        <v>50</v>
      </c>
      <c r="H1993" s="137" t="s">
        <v>2243</v>
      </c>
      <c r="I1993" s="139"/>
    </row>
    <row r="1994" spans="1:9" s="9" customFormat="1" ht="30" customHeight="1" thickBot="1" x14ac:dyDescent="0.4">
      <c r="A1994" s="87" t="s">
        <v>2313</v>
      </c>
      <c r="B1994" s="112" t="s">
        <v>8</v>
      </c>
      <c r="C1994" s="134">
        <v>8000</v>
      </c>
      <c r="D1994" s="107">
        <v>8000</v>
      </c>
      <c r="E1994" s="91">
        <v>65</v>
      </c>
      <c r="F1994" s="125" t="s">
        <v>2301</v>
      </c>
      <c r="G1994" s="116">
        <v>65</v>
      </c>
      <c r="H1994" s="137" t="s">
        <v>2191</v>
      </c>
      <c r="I1994" s="139"/>
    </row>
    <row r="1995" spans="1:9" s="9" customFormat="1" ht="30" customHeight="1" thickBot="1" x14ac:dyDescent="0.4">
      <c r="A1995" s="87" t="s">
        <v>2314</v>
      </c>
      <c r="B1995" s="112" t="s">
        <v>217</v>
      </c>
      <c r="C1995" s="134">
        <v>63000</v>
      </c>
      <c r="D1995" s="107">
        <v>63000</v>
      </c>
      <c r="E1995" s="91">
        <v>475</v>
      </c>
      <c r="F1995" s="133" t="s">
        <v>2202</v>
      </c>
      <c r="G1995" s="116">
        <v>475</v>
      </c>
      <c r="H1995" s="137" t="s">
        <v>2202</v>
      </c>
      <c r="I1995" s="139"/>
    </row>
    <row r="1996" spans="1:9" s="9" customFormat="1" ht="30" customHeight="1" thickBot="1" x14ac:dyDescent="0.4">
      <c r="A1996" s="87" t="s">
        <v>2315</v>
      </c>
      <c r="B1996" s="112" t="s">
        <v>2316</v>
      </c>
      <c r="C1996" s="134">
        <v>7320</v>
      </c>
      <c r="D1996" s="107">
        <v>7320</v>
      </c>
      <c r="E1996" s="91">
        <v>61</v>
      </c>
      <c r="F1996" s="125" t="s">
        <v>2191</v>
      </c>
      <c r="G1996" s="116">
        <v>61</v>
      </c>
      <c r="H1996" s="137" t="s">
        <v>2191</v>
      </c>
      <c r="I1996" s="139"/>
    </row>
    <row r="1997" spans="1:9" s="9" customFormat="1" ht="30" customHeight="1" thickBot="1" x14ac:dyDescent="0.4">
      <c r="A1997" s="87" t="s">
        <v>2317</v>
      </c>
      <c r="B1997" s="112" t="s">
        <v>1122</v>
      </c>
      <c r="C1997" s="134">
        <v>4800</v>
      </c>
      <c r="D1997" s="107">
        <v>4800</v>
      </c>
      <c r="E1997" s="91">
        <v>40</v>
      </c>
      <c r="F1997" s="125" t="s">
        <v>2191</v>
      </c>
      <c r="G1997" s="116">
        <v>40</v>
      </c>
      <c r="H1997" s="137" t="s">
        <v>2191</v>
      </c>
      <c r="I1997" s="139"/>
    </row>
    <row r="1998" spans="1:9" s="9" customFormat="1" ht="30" customHeight="1" thickBot="1" x14ac:dyDescent="0.4">
      <c r="A1998" s="87" t="s">
        <v>2318</v>
      </c>
      <c r="B1998" s="112" t="s">
        <v>2319</v>
      </c>
      <c r="C1998" s="134">
        <v>26700</v>
      </c>
      <c r="D1998" s="107">
        <v>26700</v>
      </c>
      <c r="E1998" s="118">
        <v>172</v>
      </c>
      <c r="F1998" s="133" t="s">
        <v>2202</v>
      </c>
      <c r="G1998" s="119">
        <v>172</v>
      </c>
      <c r="H1998" s="137" t="s">
        <v>2202</v>
      </c>
      <c r="I1998" s="139"/>
    </row>
    <row r="1999" spans="1:9" s="9" customFormat="1" ht="30" customHeight="1" thickBot="1" x14ac:dyDescent="0.4">
      <c r="A1999" s="87" t="s">
        <v>2320</v>
      </c>
      <c r="B1999" s="112" t="s">
        <v>608</v>
      </c>
      <c r="C1999" s="134">
        <v>13200</v>
      </c>
      <c r="D1999" s="107">
        <v>13200</v>
      </c>
      <c r="E1999" s="91">
        <v>110</v>
      </c>
      <c r="F1999" s="125" t="s">
        <v>2191</v>
      </c>
      <c r="G1999" s="116">
        <v>110</v>
      </c>
      <c r="H1999" s="137" t="s">
        <v>2191</v>
      </c>
      <c r="I1999" s="139"/>
    </row>
    <row r="2000" spans="1:9" s="9" customFormat="1" ht="30" customHeight="1" thickBot="1" x14ac:dyDescent="0.4">
      <c r="A2000" s="87" t="s">
        <v>2321</v>
      </c>
      <c r="B2000" s="112" t="s">
        <v>138</v>
      </c>
      <c r="C2000" s="134">
        <v>6000</v>
      </c>
      <c r="D2000" s="107">
        <v>6000</v>
      </c>
      <c r="E2000" s="118">
        <v>140</v>
      </c>
      <c r="F2000" s="125" t="s">
        <v>2243</v>
      </c>
      <c r="G2000" s="119">
        <v>140</v>
      </c>
      <c r="H2000" s="137" t="s">
        <v>2243</v>
      </c>
      <c r="I2000" s="139"/>
    </row>
    <row r="2001" spans="1:9" s="9" customFormat="1" ht="30" customHeight="1" thickBot="1" x14ac:dyDescent="0.4">
      <c r="A2001" s="87" t="s">
        <v>2322</v>
      </c>
      <c r="B2001" s="112" t="s">
        <v>251</v>
      </c>
      <c r="C2001" s="134">
        <v>9500</v>
      </c>
      <c r="D2001" s="107">
        <v>9500</v>
      </c>
      <c r="E2001" s="118">
        <v>79</v>
      </c>
      <c r="F2001" s="125" t="s">
        <v>2191</v>
      </c>
      <c r="G2001" s="119">
        <v>79</v>
      </c>
      <c r="H2001" s="137" t="s">
        <v>2191</v>
      </c>
      <c r="I2001" s="139"/>
    </row>
    <row r="2002" spans="1:9" s="9" customFormat="1" ht="30" customHeight="1" thickBot="1" x14ac:dyDescent="0.4">
      <c r="A2002" s="87" t="s">
        <v>2323</v>
      </c>
      <c r="B2002" s="112" t="s">
        <v>1</v>
      </c>
      <c r="C2002" s="134">
        <v>4350</v>
      </c>
      <c r="D2002" s="107">
        <v>4350</v>
      </c>
      <c r="E2002" s="118">
        <v>36</v>
      </c>
      <c r="F2002" s="125" t="s">
        <v>2191</v>
      </c>
      <c r="G2002" s="119">
        <v>36</v>
      </c>
      <c r="H2002" s="137" t="s">
        <v>2191</v>
      </c>
      <c r="I2002" s="139"/>
    </row>
    <row r="2003" spans="1:9" s="9" customFormat="1" ht="30" customHeight="1" thickBot="1" x14ac:dyDescent="0.4">
      <c r="A2003" s="87" t="s">
        <v>2324</v>
      </c>
      <c r="B2003" s="112" t="s">
        <v>2325</v>
      </c>
      <c r="C2003" s="134">
        <v>3000</v>
      </c>
      <c r="D2003" s="107">
        <v>3000</v>
      </c>
      <c r="E2003" s="91">
        <v>56</v>
      </c>
      <c r="F2003" s="125" t="s">
        <v>2191</v>
      </c>
      <c r="G2003" s="116">
        <v>25</v>
      </c>
      <c r="H2003" s="137" t="s">
        <v>2191</v>
      </c>
      <c r="I2003" s="139"/>
    </row>
    <row r="2004" spans="1:9" s="9" customFormat="1" ht="30" customHeight="1" thickBot="1" x14ac:dyDescent="0.4">
      <c r="A2004" s="87" t="s">
        <v>2326</v>
      </c>
      <c r="B2004" s="112" t="s">
        <v>2159</v>
      </c>
      <c r="C2004" s="134">
        <v>6200</v>
      </c>
      <c r="D2004" s="107">
        <v>6200</v>
      </c>
      <c r="E2004" s="91">
        <v>51</v>
      </c>
      <c r="F2004" s="125" t="s">
        <v>2191</v>
      </c>
      <c r="G2004" s="116">
        <v>51</v>
      </c>
      <c r="H2004" s="137" t="s">
        <v>2191</v>
      </c>
      <c r="I2004" s="139"/>
    </row>
    <row r="2005" spans="1:9" s="9" customFormat="1" ht="30" customHeight="1" thickBot="1" x14ac:dyDescent="0.4">
      <c r="A2005" s="87" t="s">
        <v>2327</v>
      </c>
      <c r="B2005" s="112" t="s">
        <v>31</v>
      </c>
      <c r="C2005" s="134">
        <v>3000</v>
      </c>
      <c r="D2005" s="107">
        <v>3000</v>
      </c>
      <c r="E2005" s="91">
        <v>101</v>
      </c>
      <c r="F2005" s="125" t="s">
        <v>2243</v>
      </c>
      <c r="G2005" s="116">
        <v>101</v>
      </c>
      <c r="H2005" s="137" t="s">
        <v>2243</v>
      </c>
      <c r="I2005" s="139"/>
    </row>
    <row r="2006" spans="1:9" s="9" customFormat="1" ht="30" customHeight="1" thickBot="1" x14ac:dyDescent="0.4">
      <c r="A2006" s="87" t="s">
        <v>2328</v>
      </c>
      <c r="B2006" s="112" t="s">
        <v>55</v>
      </c>
      <c r="C2006" s="134">
        <v>33720</v>
      </c>
      <c r="D2006" s="107">
        <v>33720</v>
      </c>
      <c r="E2006" s="91">
        <v>231</v>
      </c>
      <c r="F2006" s="133" t="s">
        <v>2202</v>
      </c>
      <c r="G2006" s="116">
        <v>231</v>
      </c>
      <c r="H2006" s="137" t="s">
        <v>2202</v>
      </c>
      <c r="I2006" s="139"/>
    </row>
    <row r="2007" spans="1:9" s="9" customFormat="1" ht="30" customHeight="1" thickBot="1" x14ac:dyDescent="0.4">
      <c r="A2007" s="87" t="s">
        <v>2329</v>
      </c>
      <c r="B2007" s="112" t="s">
        <v>251</v>
      </c>
      <c r="C2007" s="134">
        <v>30000</v>
      </c>
      <c r="D2007" s="107">
        <v>30000</v>
      </c>
      <c r="E2007" s="118">
        <v>185</v>
      </c>
      <c r="F2007" s="133" t="s">
        <v>2202</v>
      </c>
      <c r="G2007" s="119">
        <v>185</v>
      </c>
      <c r="H2007" s="137" t="s">
        <v>2202</v>
      </c>
      <c r="I2007" s="139"/>
    </row>
    <row r="2008" spans="1:9" s="9" customFormat="1" ht="30" customHeight="1" thickBot="1" x14ac:dyDescent="0.4">
      <c r="A2008" s="87" t="s">
        <v>2330</v>
      </c>
      <c r="B2008" s="112" t="s">
        <v>320</v>
      </c>
      <c r="C2008" s="134">
        <v>6840</v>
      </c>
      <c r="D2008" s="107">
        <v>6840</v>
      </c>
      <c r="E2008" s="118">
        <v>57</v>
      </c>
      <c r="F2008" s="133" t="s">
        <v>2191</v>
      </c>
      <c r="G2008" s="119">
        <v>57</v>
      </c>
      <c r="H2008" s="137" t="s">
        <v>2191</v>
      </c>
      <c r="I2008" s="139"/>
    </row>
    <row r="2009" spans="1:9" s="9" customFormat="1" ht="30" customHeight="1" thickBot="1" x14ac:dyDescent="0.4">
      <c r="A2009" s="87" t="s">
        <v>2331</v>
      </c>
      <c r="B2009" s="112" t="s">
        <v>1</v>
      </c>
      <c r="C2009" s="134">
        <v>8520</v>
      </c>
      <c r="D2009" s="107">
        <v>2520</v>
      </c>
      <c r="E2009" s="91">
        <v>71</v>
      </c>
      <c r="F2009" s="133" t="s">
        <v>2191</v>
      </c>
      <c r="G2009" s="116">
        <v>71</v>
      </c>
      <c r="H2009" s="137" t="s">
        <v>2191</v>
      </c>
      <c r="I2009" s="139"/>
    </row>
    <row r="2010" spans="1:9" s="9" customFormat="1" ht="30" customHeight="1" thickBot="1" x14ac:dyDescent="0.4">
      <c r="A2010" s="87" t="s">
        <v>2332</v>
      </c>
      <c r="B2010" s="112" t="s">
        <v>172</v>
      </c>
      <c r="C2010" s="134">
        <v>6600</v>
      </c>
      <c r="D2010" s="107">
        <v>6600</v>
      </c>
      <c r="E2010" s="91">
        <v>55</v>
      </c>
      <c r="F2010" s="133" t="s">
        <v>2191</v>
      </c>
      <c r="G2010" s="116">
        <v>55</v>
      </c>
      <c r="H2010" s="145" t="s">
        <v>2191</v>
      </c>
      <c r="I2010" s="146"/>
    </row>
    <row r="2011" spans="1:9" s="9" customFormat="1" ht="30" customHeight="1" thickBot="1" x14ac:dyDescent="0.4">
      <c r="A2011" s="87" t="s">
        <v>2333</v>
      </c>
      <c r="B2011" s="112" t="s">
        <v>358</v>
      </c>
      <c r="C2011" s="134">
        <v>12240</v>
      </c>
      <c r="D2011" s="107">
        <v>12240</v>
      </c>
      <c r="E2011" s="91">
        <v>52</v>
      </c>
      <c r="F2011" s="133" t="s">
        <v>2334</v>
      </c>
      <c r="G2011" s="152">
        <v>52</v>
      </c>
      <c r="H2011" s="149" t="s">
        <v>2202</v>
      </c>
      <c r="I2011" s="150"/>
    </row>
    <row r="2012" spans="1:9" s="9" customFormat="1" ht="30" customHeight="1" thickBot="1" x14ac:dyDescent="0.4">
      <c r="A2012" s="87" t="s">
        <v>2335</v>
      </c>
      <c r="B2012" s="143" t="s">
        <v>187</v>
      </c>
      <c r="C2012" s="134">
        <v>16500</v>
      </c>
      <c r="D2012" s="107">
        <v>16500</v>
      </c>
      <c r="E2012" s="91">
        <v>137</v>
      </c>
      <c r="F2012" s="125" t="s">
        <v>2191</v>
      </c>
      <c r="G2012" s="152">
        <v>137</v>
      </c>
      <c r="H2012" s="149" t="s">
        <v>2191</v>
      </c>
      <c r="I2012" s="150"/>
    </row>
    <row r="2013" spans="1:9" s="9" customFormat="1" ht="30" customHeight="1" thickBot="1" x14ac:dyDescent="0.4">
      <c r="A2013" s="87" t="s">
        <v>2336</v>
      </c>
      <c r="B2013" s="142" t="s">
        <v>9</v>
      </c>
      <c r="C2013" s="134">
        <v>10000</v>
      </c>
      <c r="D2013" s="107">
        <v>10000</v>
      </c>
      <c r="E2013" s="91">
        <v>80</v>
      </c>
      <c r="F2013" s="125" t="s">
        <v>2191</v>
      </c>
      <c r="G2013" s="152">
        <v>80</v>
      </c>
      <c r="H2013" s="149" t="s">
        <v>2191</v>
      </c>
      <c r="I2013" s="150"/>
    </row>
    <row r="2014" spans="1:9" s="9" customFormat="1" ht="30" customHeight="1" thickBot="1" x14ac:dyDescent="0.4">
      <c r="A2014" s="87" t="s">
        <v>2337</v>
      </c>
      <c r="B2014" s="112" t="s">
        <v>219</v>
      </c>
      <c r="C2014" s="134">
        <v>3900</v>
      </c>
      <c r="D2014" s="107">
        <v>3900</v>
      </c>
      <c r="E2014" s="91">
        <v>32</v>
      </c>
      <c r="F2014" s="125" t="s">
        <v>2191</v>
      </c>
      <c r="G2014" s="152">
        <v>32</v>
      </c>
      <c r="H2014" s="149" t="s">
        <v>2191</v>
      </c>
      <c r="I2014" s="150"/>
    </row>
    <row r="2015" spans="1:9" s="9" customFormat="1" ht="30" customHeight="1" thickBot="1" x14ac:dyDescent="0.4">
      <c r="A2015" s="87" t="s">
        <v>2338</v>
      </c>
      <c r="B2015" s="112" t="s">
        <v>6</v>
      </c>
      <c r="C2015" s="134">
        <v>24000</v>
      </c>
      <c r="D2015" s="107">
        <v>24000</v>
      </c>
      <c r="E2015" s="118">
        <v>142</v>
      </c>
      <c r="F2015" s="133" t="s">
        <v>2202</v>
      </c>
      <c r="G2015" s="144">
        <v>142</v>
      </c>
      <c r="H2015" s="149" t="s">
        <v>2202</v>
      </c>
      <c r="I2015" s="150"/>
    </row>
    <row r="2016" spans="1:9" s="9" customFormat="1" ht="30" customHeight="1" thickBot="1" x14ac:dyDescent="0.4">
      <c r="A2016" s="87" t="s">
        <v>2339</v>
      </c>
      <c r="B2016" s="112" t="s">
        <v>6</v>
      </c>
      <c r="C2016" s="134">
        <v>21000</v>
      </c>
      <c r="D2016" s="107">
        <v>21000</v>
      </c>
      <c r="E2016" s="91">
        <v>170</v>
      </c>
      <c r="F2016" s="133" t="s">
        <v>2191</v>
      </c>
      <c r="G2016" s="152">
        <v>170</v>
      </c>
      <c r="H2016" s="149" t="s">
        <v>2191</v>
      </c>
      <c r="I2016" s="66"/>
    </row>
    <row r="2017" spans="1:9" s="9" customFormat="1" ht="30" customHeight="1" thickBot="1" x14ac:dyDescent="0.4">
      <c r="A2017" s="87" t="s">
        <v>2340</v>
      </c>
      <c r="B2017" s="112" t="s">
        <v>1122</v>
      </c>
      <c r="C2017" s="134">
        <v>30000</v>
      </c>
      <c r="D2017" s="107">
        <v>24000</v>
      </c>
      <c r="E2017" s="91">
        <v>200</v>
      </c>
      <c r="F2017" s="133" t="s">
        <v>2202</v>
      </c>
      <c r="G2017" s="152">
        <v>200</v>
      </c>
      <c r="H2017" s="149" t="s">
        <v>2202</v>
      </c>
      <c r="I2017" s="66"/>
    </row>
    <row r="2018" spans="1:9" s="9" customFormat="1" ht="30" customHeight="1" thickBot="1" x14ac:dyDescent="0.4">
      <c r="A2018" s="87" t="s">
        <v>2498</v>
      </c>
      <c r="B2018" s="143" t="s">
        <v>44</v>
      </c>
      <c r="C2018" s="134">
        <v>12360</v>
      </c>
      <c r="D2018" s="107">
        <v>12360</v>
      </c>
      <c r="E2018" s="91">
        <v>103</v>
      </c>
      <c r="F2018" s="133" t="s">
        <v>2191</v>
      </c>
      <c r="G2018" s="152">
        <v>103</v>
      </c>
      <c r="H2018" s="149" t="s">
        <v>2191</v>
      </c>
      <c r="I2018" s="66"/>
    </row>
    <row r="2019" spans="1:9" s="9" customFormat="1" ht="30" customHeight="1" thickBot="1" x14ac:dyDescent="0.4">
      <c r="A2019" s="87" t="s">
        <v>2341</v>
      </c>
      <c r="B2019" s="142" t="s">
        <v>86</v>
      </c>
      <c r="C2019" s="134">
        <v>10000</v>
      </c>
      <c r="D2019" s="107">
        <v>10000</v>
      </c>
      <c r="E2019" s="118">
        <v>33</v>
      </c>
      <c r="F2019" s="133" t="s">
        <v>2202</v>
      </c>
      <c r="G2019" s="144">
        <v>33</v>
      </c>
      <c r="H2019" s="149" t="s">
        <v>2202</v>
      </c>
      <c r="I2019" s="66"/>
    </row>
    <row r="2020" spans="1:9" s="9" customFormat="1" ht="30" customHeight="1" thickBot="1" x14ac:dyDescent="0.4">
      <c r="A2020" s="87" t="s">
        <v>2342</v>
      </c>
      <c r="B2020" s="142" t="s">
        <v>471</v>
      </c>
      <c r="C2020" s="134">
        <v>8520</v>
      </c>
      <c r="D2020" s="107">
        <v>2520</v>
      </c>
      <c r="E2020" s="91">
        <v>21</v>
      </c>
      <c r="F2020" s="133" t="s">
        <v>2202</v>
      </c>
      <c r="G2020" s="152">
        <v>21</v>
      </c>
      <c r="H2020" s="149" t="s">
        <v>2202</v>
      </c>
      <c r="I2020" s="66"/>
    </row>
    <row r="2021" spans="1:9" s="9" customFormat="1" ht="30" customHeight="1" thickBot="1" x14ac:dyDescent="0.4">
      <c r="A2021" s="87" t="s">
        <v>2343</v>
      </c>
      <c r="B2021" s="142" t="s">
        <v>337</v>
      </c>
      <c r="C2021" s="134">
        <v>1000</v>
      </c>
      <c r="D2021" s="107">
        <v>1000</v>
      </c>
      <c r="E2021" s="118">
        <v>33</v>
      </c>
      <c r="F2021" s="151" t="s">
        <v>2243</v>
      </c>
      <c r="G2021" s="144">
        <v>33</v>
      </c>
      <c r="H2021" s="149" t="s">
        <v>2243</v>
      </c>
      <c r="I2021" s="66"/>
    </row>
    <row r="2022" spans="1:9" s="9" customFormat="1" ht="30" customHeight="1" thickBot="1" x14ac:dyDescent="0.4">
      <c r="A2022" s="87" t="s">
        <v>2344</v>
      </c>
      <c r="B2022" s="142" t="s">
        <v>411</v>
      </c>
      <c r="C2022" s="134">
        <v>25000</v>
      </c>
      <c r="D2022" s="107">
        <v>25000</v>
      </c>
      <c r="E2022" s="118">
        <v>202</v>
      </c>
      <c r="F2022" s="133" t="s">
        <v>2191</v>
      </c>
      <c r="G2022" s="144">
        <v>202</v>
      </c>
      <c r="H2022" s="149" t="s">
        <v>2191</v>
      </c>
      <c r="I2022" s="66"/>
    </row>
    <row r="2023" spans="1:9" s="9" customFormat="1" ht="30" customHeight="1" thickBot="1" x14ac:dyDescent="0.4">
      <c r="A2023" s="87" t="s">
        <v>2345</v>
      </c>
      <c r="B2023" s="142" t="s">
        <v>32</v>
      </c>
      <c r="C2023" s="134">
        <v>11000</v>
      </c>
      <c r="D2023" s="107">
        <v>11000</v>
      </c>
      <c r="E2023" s="91">
        <v>70</v>
      </c>
      <c r="F2023" s="133" t="s">
        <v>2191</v>
      </c>
      <c r="G2023" s="152">
        <v>70</v>
      </c>
      <c r="H2023" s="149" t="s">
        <v>2191</v>
      </c>
      <c r="I2023" s="66"/>
    </row>
    <row r="2024" spans="1:9" s="9" customFormat="1" ht="30" customHeight="1" thickBot="1" x14ac:dyDescent="0.4">
      <c r="A2024" s="87" t="s">
        <v>2346</v>
      </c>
      <c r="B2024" s="142" t="s">
        <v>358</v>
      </c>
      <c r="C2024" s="134">
        <v>7560</v>
      </c>
      <c r="D2024" s="107">
        <v>7650</v>
      </c>
      <c r="E2024" s="118">
        <v>63</v>
      </c>
      <c r="F2024" s="133" t="s">
        <v>2191</v>
      </c>
      <c r="G2024" s="144">
        <v>63</v>
      </c>
      <c r="H2024" s="149" t="s">
        <v>2191</v>
      </c>
      <c r="I2024" s="66"/>
    </row>
    <row r="2025" spans="1:9" s="9" customFormat="1" ht="30" customHeight="1" thickBot="1" x14ac:dyDescent="0.4">
      <c r="A2025" s="87" t="s">
        <v>2347</v>
      </c>
      <c r="B2025" s="142" t="s">
        <v>320</v>
      </c>
      <c r="C2025" s="134">
        <v>16200</v>
      </c>
      <c r="D2025" s="107">
        <v>16200</v>
      </c>
      <c r="E2025" s="91">
        <v>135</v>
      </c>
      <c r="F2025" s="133" t="s">
        <v>2191</v>
      </c>
      <c r="G2025" s="152">
        <v>135</v>
      </c>
      <c r="H2025" s="149" t="s">
        <v>2191</v>
      </c>
      <c r="I2025" s="66"/>
    </row>
    <row r="2026" spans="1:9" s="9" customFormat="1" ht="30" customHeight="1" thickBot="1" x14ac:dyDescent="0.4">
      <c r="A2026" s="87" t="s">
        <v>2348</v>
      </c>
      <c r="B2026" s="142" t="s">
        <v>21</v>
      </c>
      <c r="C2026" s="134">
        <v>10500</v>
      </c>
      <c r="D2026" s="107">
        <v>10500</v>
      </c>
      <c r="E2026" s="91">
        <v>85</v>
      </c>
      <c r="F2026" s="133" t="s">
        <v>2191</v>
      </c>
      <c r="G2026" s="152">
        <v>85</v>
      </c>
      <c r="H2026" s="149" t="s">
        <v>2191</v>
      </c>
      <c r="I2026" s="66"/>
    </row>
    <row r="2027" spans="1:9" s="9" customFormat="1" ht="30" customHeight="1" thickBot="1" x14ac:dyDescent="0.4">
      <c r="A2027" s="87" t="s">
        <v>2349</v>
      </c>
      <c r="B2027" s="142" t="s">
        <v>503</v>
      </c>
      <c r="C2027" s="134">
        <v>27600</v>
      </c>
      <c r="D2027" s="107">
        <v>27600</v>
      </c>
      <c r="E2027" s="91">
        <v>180</v>
      </c>
      <c r="F2027" s="133" t="s">
        <v>2202</v>
      </c>
      <c r="G2027" s="152">
        <v>180</v>
      </c>
      <c r="H2027" s="149" t="s">
        <v>2202</v>
      </c>
      <c r="I2027" s="66"/>
    </row>
    <row r="2028" spans="1:9" s="9" customFormat="1" ht="30" customHeight="1" thickBot="1" x14ac:dyDescent="0.4">
      <c r="A2028" s="87" t="s">
        <v>2350</v>
      </c>
      <c r="B2028" s="112" t="s">
        <v>847</v>
      </c>
      <c r="C2028" s="134">
        <v>14400</v>
      </c>
      <c r="D2028" s="107">
        <v>14400</v>
      </c>
      <c r="E2028" s="118">
        <v>120</v>
      </c>
      <c r="F2028" s="125" t="s">
        <v>2191</v>
      </c>
      <c r="G2028" s="144">
        <v>120</v>
      </c>
      <c r="H2028" s="149" t="s">
        <v>2191</v>
      </c>
      <c r="I2028" s="148"/>
    </row>
    <row r="2029" spans="1:9" s="9" customFormat="1" ht="30" customHeight="1" thickBot="1" x14ac:dyDescent="0.4">
      <c r="A2029" s="87" t="s">
        <v>2351</v>
      </c>
      <c r="B2029" s="112" t="s">
        <v>219</v>
      </c>
      <c r="C2029" s="134">
        <v>6000</v>
      </c>
      <c r="D2029" s="107">
        <v>6000</v>
      </c>
      <c r="E2029" s="91">
        <v>50</v>
      </c>
      <c r="F2029" s="125" t="s">
        <v>2191</v>
      </c>
      <c r="G2029" s="116">
        <v>50</v>
      </c>
      <c r="H2029" s="147" t="s">
        <v>2191</v>
      </c>
      <c r="I2029" s="139"/>
    </row>
    <row r="2030" spans="1:9" s="9" customFormat="1" ht="30" customHeight="1" thickBot="1" x14ac:dyDescent="0.4">
      <c r="A2030" s="87" t="s">
        <v>2352</v>
      </c>
      <c r="B2030" s="112" t="s">
        <v>1399</v>
      </c>
      <c r="C2030" s="134">
        <v>47040</v>
      </c>
      <c r="D2030" s="107">
        <v>47040</v>
      </c>
      <c r="E2030" s="118">
        <v>342</v>
      </c>
      <c r="F2030" s="133" t="s">
        <v>2202</v>
      </c>
      <c r="G2030" s="119">
        <v>342</v>
      </c>
      <c r="H2030" s="147" t="s">
        <v>2202</v>
      </c>
      <c r="I2030" s="139"/>
    </row>
    <row r="2031" spans="1:9" s="9" customFormat="1" ht="30" customHeight="1" thickBot="1" x14ac:dyDescent="0.4">
      <c r="A2031" s="87" t="s">
        <v>2353</v>
      </c>
      <c r="B2031" s="112" t="s">
        <v>140</v>
      </c>
      <c r="C2031" s="134">
        <v>16000</v>
      </c>
      <c r="D2031" s="107">
        <v>16000</v>
      </c>
      <c r="E2031" s="91">
        <v>81</v>
      </c>
      <c r="F2031" s="133" t="s">
        <v>2202</v>
      </c>
      <c r="G2031" s="116">
        <v>81</v>
      </c>
      <c r="H2031" s="147" t="s">
        <v>2202</v>
      </c>
      <c r="I2031" s="139"/>
    </row>
    <row r="2032" spans="1:9" s="9" customFormat="1" ht="30" customHeight="1" thickBot="1" x14ac:dyDescent="0.4">
      <c r="A2032" s="87" t="s">
        <v>2354</v>
      </c>
      <c r="B2032" s="112" t="s">
        <v>86</v>
      </c>
      <c r="C2032" s="134">
        <v>20000</v>
      </c>
      <c r="D2032" s="107">
        <v>20000</v>
      </c>
      <c r="E2032" s="91">
        <v>161</v>
      </c>
      <c r="F2032" s="125" t="s">
        <v>2191</v>
      </c>
      <c r="G2032" s="116">
        <v>161</v>
      </c>
      <c r="H2032" s="147" t="s">
        <v>2191</v>
      </c>
      <c r="I2032" s="139"/>
    </row>
    <row r="2033" spans="1:9" s="9" customFormat="1" ht="30" customHeight="1" thickBot="1" x14ac:dyDescent="0.4">
      <c r="A2033" s="87" t="s">
        <v>2355</v>
      </c>
      <c r="B2033" s="112" t="s">
        <v>330</v>
      </c>
      <c r="C2033" s="134">
        <v>18000</v>
      </c>
      <c r="D2033" s="107">
        <v>18000</v>
      </c>
      <c r="E2033" s="118">
        <v>91</v>
      </c>
      <c r="F2033" s="133" t="s">
        <v>2202</v>
      </c>
      <c r="G2033" s="119">
        <v>91</v>
      </c>
      <c r="H2033" s="147" t="s">
        <v>2202</v>
      </c>
      <c r="I2033" s="139"/>
    </row>
    <row r="2034" spans="1:9" s="9" customFormat="1" ht="30" customHeight="1" thickBot="1" x14ac:dyDescent="0.4">
      <c r="A2034" s="87" t="s">
        <v>2356</v>
      </c>
      <c r="B2034" s="112" t="s">
        <v>3</v>
      </c>
      <c r="C2034" s="134">
        <v>7000</v>
      </c>
      <c r="D2034" s="107">
        <v>7000</v>
      </c>
      <c r="E2034" s="118">
        <v>57</v>
      </c>
      <c r="F2034" s="125" t="s">
        <v>2191</v>
      </c>
      <c r="G2034" s="119">
        <v>57</v>
      </c>
      <c r="H2034" s="147" t="s">
        <v>2191</v>
      </c>
      <c r="I2034" s="139"/>
    </row>
    <row r="2035" spans="1:9" s="9" customFormat="1" ht="30" customHeight="1" thickBot="1" x14ac:dyDescent="0.4">
      <c r="A2035" s="87" t="s">
        <v>2357</v>
      </c>
      <c r="B2035" s="112" t="s">
        <v>489</v>
      </c>
      <c r="C2035" s="134">
        <v>18500</v>
      </c>
      <c r="D2035" s="107">
        <v>18500</v>
      </c>
      <c r="E2035" s="118">
        <v>120</v>
      </c>
      <c r="F2035" s="133" t="s">
        <v>2202</v>
      </c>
      <c r="G2035" s="119">
        <v>120</v>
      </c>
      <c r="H2035" s="147" t="s">
        <v>2202</v>
      </c>
      <c r="I2035" s="139"/>
    </row>
    <row r="2036" spans="1:9" s="9" customFormat="1" ht="30" customHeight="1" thickBot="1" x14ac:dyDescent="0.4">
      <c r="A2036" s="87" t="s">
        <v>2358</v>
      </c>
      <c r="B2036" s="112" t="s">
        <v>510</v>
      </c>
      <c r="C2036" s="134">
        <v>24000</v>
      </c>
      <c r="D2036" s="107">
        <v>24000</v>
      </c>
      <c r="E2036" s="91">
        <v>150</v>
      </c>
      <c r="F2036" s="133" t="s">
        <v>2202</v>
      </c>
      <c r="G2036" s="116">
        <v>150</v>
      </c>
      <c r="H2036" s="147" t="s">
        <v>2202</v>
      </c>
      <c r="I2036" s="139"/>
    </row>
    <row r="2037" spans="1:9" s="9" customFormat="1" ht="30" customHeight="1" thickBot="1" x14ac:dyDescent="0.4">
      <c r="A2037" s="87" t="s">
        <v>2359</v>
      </c>
      <c r="B2037" s="112" t="s">
        <v>311</v>
      </c>
      <c r="C2037" s="134">
        <v>31200</v>
      </c>
      <c r="D2037" s="107">
        <v>31200</v>
      </c>
      <c r="E2037" s="118">
        <v>260</v>
      </c>
      <c r="F2037" s="125" t="s">
        <v>2191</v>
      </c>
      <c r="G2037" s="119">
        <v>260</v>
      </c>
      <c r="H2037" s="147" t="s">
        <v>2191</v>
      </c>
      <c r="I2037" s="139"/>
    </row>
    <row r="2038" spans="1:9" s="9" customFormat="1" ht="30" customHeight="1" thickBot="1" x14ac:dyDescent="0.4">
      <c r="A2038" s="87" t="s">
        <v>2360</v>
      </c>
      <c r="B2038" s="112" t="s">
        <v>44</v>
      </c>
      <c r="C2038" s="134">
        <v>7700</v>
      </c>
      <c r="D2038" s="107">
        <v>7700</v>
      </c>
      <c r="E2038" s="91">
        <v>64</v>
      </c>
      <c r="F2038" s="125" t="s">
        <v>2191</v>
      </c>
      <c r="G2038" s="116">
        <v>64</v>
      </c>
      <c r="H2038" s="147" t="s">
        <v>2191</v>
      </c>
      <c r="I2038" s="139"/>
    </row>
    <row r="2039" spans="1:9" s="9" customFormat="1" ht="30" customHeight="1" thickBot="1" x14ac:dyDescent="0.4">
      <c r="A2039" s="87" t="s">
        <v>2361</v>
      </c>
      <c r="B2039" s="112" t="s">
        <v>6</v>
      </c>
      <c r="C2039" s="134">
        <v>7000</v>
      </c>
      <c r="D2039" s="107">
        <v>7000</v>
      </c>
      <c r="E2039" s="118">
        <v>57</v>
      </c>
      <c r="F2039" s="125" t="s">
        <v>2191</v>
      </c>
      <c r="G2039" s="119">
        <v>57</v>
      </c>
      <c r="H2039" s="147" t="s">
        <v>2191</v>
      </c>
      <c r="I2039" s="139"/>
    </row>
    <row r="2040" spans="1:9" s="9" customFormat="1" ht="30" customHeight="1" thickBot="1" x14ac:dyDescent="0.4">
      <c r="A2040" s="87" t="s">
        <v>2362</v>
      </c>
      <c r="B2040" s="112" t="s">
        <v>210</v>
      </c>
      <c r="C2040" s="134">
        <v>3840</v>
      </c>
      <c r="D2040" s="107">
        <v>3840</v>
      </c>
      <c r="E2040" s="91">
        <v>32</v>
      </c>
      <c r="F2040" s="125" t="s">
        <v>2191</v>
      </c>
      <c r="G2040" s="116">
        <v>32</v>
      </c>
      <c r="H2040" s="147" t="s">
        <v>2191</v>
      </c>
      <c r="I2040" s="139"/>
    </row>
    <row r="2041" spans="1:9" s="9" customFormat="1" ht="30" customHeight="1" thickBot="1" x14ac:dyDescent="0.4">
      <c r="A2041" s="87" t="s">
        <v>2363</v>
      </c>
      <c r="B2041" s="112" t="s">
        <v>365</v>
      </c>
      <c r="C2041" s="134">
        <v>11040</v>
      </c>
      <c r="D2041" s="107">
        <v>11040</v>
      </c>
      <c r="E2041" s="91">
        <v>92</v>
      </c>
      <c r="F2041" s="125" t="s">
        <v>2191</v>
      </c>
      <c r="G2041" s="116">
        <v>92</v>
      </c>
      <c r="H2041" s="147" t="s">
        <v>2191</v>
      </c>
      <c r="I2041" s="139"/>
    </row>
    <row r="2042" spans="1:9" s="9" customFormat="1" ht="30" customHeight="1" thickBot="1" x14ac:dyDescent="0.4">
      <c r="A2042" s="87" t="s">
        <v>2364</v>
      </c>
      <c r="B2042" s="112" t="s">
        <v>1229</v>
      </c>
      <c r="C2042" s="134">
        <v>5400</v>
      </c>
      <c r="D2042" s="107">
        <v>5400</v>
      </c>
      <c r="E2042" s="91">
        <v>45</v>
      </c>
      <c r="F2042" s="125" t="s">
        <v>2191</v>
      </c>
      <c r="G2042" s="116">
        <v>45</v>
      </c>
      <c r="H2042" s="153" t="s">
        <v>2191</v>
      </c>
      <c r="I2042" s="139"/>
    </row>
    <row r="2043" spans="1:9" s="9" customFormat="1" ht="30" customHeight="1" thickBot="1" x14ac:dyDescent="0.4">
      <c r="A2043" s="87" t="s">
        <v>2365</v>
      </c>
      <c r="B2043" s="112" t="s">
        <v>2366</v>
      </c>
      <c r="C2043" s="134">
        <v>6000</v>
      </c>
      <c r="D2043" s="107">
        <v>6000</v>
      </c>
      <c r="E2043" s="118"/>
      <c r="F2043" s="125"/>
      <c r="G2043" s="144"/>
      <c r="H2043" s="149"/>
      <c r="I2043" s="139"/>
    </row>
    <row r="2044" spans="1:9" s="9" customFormat="1" ht="30" customHeight="1" thickBot="1" x14ac:dyDescent="0.4">
      <c r="A2044" s="87" t="s">
        <v>2367</v>
      </c>
      <c r="B2044" s="112" t="s">
        <v>28</v>
      </c>
      <c r="C2044" s="134">
        <v>6000</v>
      </c>
      <c r="D2044" s="107">
        <v>6000</v>
      </c>
      <c r="E2044" s="91">
        <v>31</v>
      </c>
      <c r="F2044" s="125" t="s">
        <v>2191</v>
      </c>
      <c r="G2044" s="152">
        <v>31</v>
      </c>
      <c r="H2044" s="149" t="s">
        <v>2191</v>
      </c>
      <c r="I2044" s="139"/>
    </row>
    <row r="2045" spans="1:9" s="9" customFormat="1" ht="30" customHeight="1" thickBot="1" x14ac:dyDescent="0.4">
      <c r="A2045" s="87" t="s">
        <v>2368</v>
      </c>
      <c r="B2045" s="112" t="s">
        <v>358</v>
      </c>
      <c r="C2045" s="134">
        <v>5000</v>
      </c>
      <c r="D2045" s="107">
        <v>5000</v>
      </c>
      <c r="E2045" s="91">
        <v>35</v>
      </c>
      <c r="F2045" s="125" t="s">
        <v>2191</v>
      </c>
      <c r="G2045" s="152">
        <v>35</v>
      </c>
      <c r="H2045" s="149" t="s">
        <v>2191</v>
      </c>
      <c r="I2045" s="139"/>
    </row>
    <row r="2046" spans="1:9" s="9" customFormat="1" ht="30" customHeight="1" thickBot="1" x14ac:dyDescent="0.4">
      <c r="A2046" s="87" t="s">
        <v>2369</v>
      </c>
      <c r="B2046" s="112" t="s">
        <v>125</v>
      </c>
      <c r="C2046" s="134">
        <v>5000</v>
      </c>
      <c r="D2046" s="107">
        <v>5000</v>
      </c>
      <c r="E2046" s="91">
        <v>40</v>
      </c>
      <c r="F2046" s="125" t="s">
        <v>2191</v>
      </c>
      <c r="G2046" s="152">
        <v>40</v>
      </c>
      <c r="H2046" s="149" t="s">
        <v>2191</v>
      </c>
      <c r="I2046" s="139"/>
    </row>
    <row r="2047" spans="1:9" s="9" customFormat="1" ht="30" customHeight="1" thickBot="1" x14ac:dyDescent="0.4">
      <c r="A2047" s="87" t="s">
        <v>2370</v>
      </c>
      <c r="B2047" s="112" t="s">
        <v>358</v>
      </c>
      <c r="C2047" s="134">
        <v>2400</v>
      </c>
      <c r="D2047" s="107">
        <v>2400</v>
      </c>
      <c r="E2047" s="91">
        <v>20</v>
      </c>
      <c r="F2047" s="125" t="s">
        <v>2191</v>
      </c>
      <c r="G2047" s="152">
        <v>20</v>
      </c>
      <c r="H2047" s="149" t="s">
        <v>2191</v>
      </c>
      <c r="I2047" s="139"/>
    </row>
    <row r="2048" spans="1:9" s="9" customFormat="1" ht="30" customHeight="1" thickBot="1" x14ac:dyDescent="0.4">
      <c r="A2048" s="87" t="s">
        <v>2371</v>
      </c>
      <c r="B2048" s="112" t="s">
        <v>125</v>
      </c>
      <c r="C2048" s="134">
        <v>30000</v>
      </c>
      <c r="D2048" s="107">
        <v>30000</v>
      </c>
      <c r="E2048" s="91">
        <v>183</v>
      </c>
      <c r="F2048" s="133" t="s">
        <v>2202</v>
      </c>
      <c r="G2048" s="152">
        <v>183</v>
      </c>
      <c r="H2048" s="149" t="s">
        <v>2202</v>
      </c>
      <c r="I2048" s="139"/>
    </row>
    <row r="2049" spans="1:9" s="9" customFormat="1" ht="30" customHeight="1" thickBot="1" x14ac:dyDescent="0.4">
      <c r="A2049" s="87" t="s">
        <v>2515</v>
      </c>
      <c r="B2049" s="112" t="s">
        <v>449</v>
      </c>
      <c r="C2049" s="134">
        <v>12000</v>
      </c>
      <c r="D2049" s="107">
        <v>12000</v>
      </c>
      <c r="E2049" s="91">
        <v>90</v>
      </c>
      <c r="F2049" s="125" t="s">
        <v>2191</v>
      </c>
      <c r="G2049" s="152">
        <v>90</v>
      </c>
      <c r="H2049" s="149" t="s">
        <v>2191</v>
      </c>
      <c r="I2049" s="139"/>
    </row>
    <row r="2050" spans="1:9" s="9" customFormat="1" ht="30" customHeight="1" thickBot="1" x14ac:dyDescent="0.4">
      <c r="A2050" s="87" t="s">
        <v>2372</v>
      </c>
      <c r="B2050" s="112" t="s">
        <v>474</v>
      </c>
      <c r="C2050" s="134">
        <v>6000</v>
      </c>
      <c r="D2050" s="107">
        <v>6000</v>
      </c>
      <c r="E2050" s="91">
        <v>50</v>
      </c>
      <c r="F2050" s="125" t="s">
        <v>2191</v>
      </c>
      <c r="G2050" s="152">
        <v>50</v>
      </c>
      <c r="H2050" s="149" t="s">
        <v>2191</v>
      </c>
      <c r="I2050" s="139"/>
    </row>
    <row r="2051" spans="1:9" s="9" customFormat="1" ht="30" customHeight="1" thickBot="1" x14ac:dyDescent="0.4">
      <c r="A2051" s="87" t="s">
        <v>2373</v>
      </c>
      <c r="B2051" s="112" t="s">
        <v>1122</v>
      </c>
      <c r="C2051" s="134">
        <v>30000</v>
      </c>
      <c r="D2051" s="107">
        <v>24000</v>
      </c>
      <c r="E2051" s="91">
        <v>200</v>
      </c>
      <c r="F2051" s="133" t="s">
        <v>2202</v>
      </c>
      <c r="G2051" s="152">
        <v>200</v>
      </c>
      <c r="H2051" s="149" t="s">
        <v>2202</v>
      </c>
      <c r="I2051" s="139"/>
    </row>
    <row r="2052" spans="1:9" s="9" customFormat="1" ht="30" customHeight="1" thickBot="1" x14ac:dyDescent="0.4">
      <c r="A2052" s="87" t="s">
        <v>2374</v>
      </c>
      <c r="B2052" s="112" t="s">
        <v>592</v>
      </c>
      <c r="C2052" s="134">
        <v>30000</v>
      </c>
      <c r="D2052" s="107">
        <v>30000</v>
      </c>
      <c r="E2052" s="91">
        <v>200</v>
      </c>
      <c r="F2052" s="133" t="s">
        <v>2202</v>
      </c>
      <c r="G2052" s="152">
        <v>200</v>
      </c>
      <c r="H2052" s="149" t="s">
        <v>2202</v>
      </c>
      <c r="I2052" s="139"/>
    </row>
    <row r="2053" spans="1:9" s="9" customFormat="1" ht="30" customHeight="1" thickBot="1" x14ac:dyDescent="0.4">
      <c r="A2053" s="87" t="s">
        <v>2375</v>
      </c>
      <c r="B2053" s="112" t="s">
        <v>72</v>
      </c>
      <c r="C2053" s="134">
        <v>7200</v>
      </c>
      <c r="D2053" s="107">
        <v>7200</v>
      </c>
      <c r="E2053" s="91">
        <v>54</v>
      </c>
      <c r="F2053" s="125" t="s">
        <v>2191</v>
      </c>
      <c r="G2053" s="152">
        <v>54</v>
      </c>
      <c r="H2053" s="149" t="s">
        <v>2191</v>
      </c>
      <c r="I2053" s="139"/>
    </row>
    <row r="2054" spans="1:9" s="9" customFormat="1" ht="30" customHeight="1" thickBot="1" x14ac:dyDescent="0.4">
      <c r="A2054" s="87" t="s">
        <v>2376</v>
      </c>
      <c r="B2054" s="112" t="s">
        <v>217</v>
      </c>
      <c r="C2054" s="134">
        <v>10080</v>
      </c>
      <c r="D2054" s="107">
        <v>10080</v>
      </c>
      <c r="E2054" s="91">
        <v>84</v>
      </c>
      <c r="F2054" s="125" t="s">
        <v>2191</v>
      </c>
      <c r="G2054" s="152">
        <v>84</v>
      </c>
      <c r="H2054" s="149" t="s">
        <v>2191</v>
      </c>
      <c r="I2054" s="139"/>
    </row>
    <row r="2055" spans="1:9" s="9" customFormat="1" ht="30" customHeight="1" thickBot="1" x14ac:dyDescent="0.4">
      <c r="A2055" s="87" t="s">
        <v>2377</v>
      </c>
      <c r="B2055" s="112" t="s">
        <v>99</v>
      </c>
      <c r="C2055" s="134">
        <v>15000</v>
      </c>
      <c r="D2055" s="107">
        <v>15000</v>
      </c>
      <c r="E2055" s="118"/>
      <c r="F2055" s="125"/>
      <c r="G2055" s="144"/>
      <c r="H2055" s="149"/>
      <c r="I2055" s="139"/>
    </row>
    <row r="2056" spans="1:9" s="9" customFormat="1" ht="30" customHeight="1" thickBot="1" x14ac:dyDescent="0.4">
      <c r="A2056" s="87" t="s">
        <v>2378</v>
      </c>
      <c r="B2056" s="112" t="s">
        <v>291</v>
      </c>
      <c r="C2056" s="134">
        <v>9600</v>
      </c>
      <c r="D2056" s="107">
        <v>9600</v>
      </c>
      <c r="E2056" s="91">
        <v>80</v>
      </c>
      <c r="F2056" s="125" t="s">
        <v>2214</v>
      </c>
      <c r="G2056" s="152">
        <v>80</v>
      </c>
      <c r="H2056" s="149" t="s">
        <v>2191</v>
      </c>
      <c r="I2056" s="139"/>
    </row>
    <row r="2057" spans="1:9" s="9" customFormat="1" ht="30" customHeight="1" thickBot="1" x14ac:dyDescent="0.4">
      <c r="A2057" s="87" t="s">
        <v>2379</v>
      </c>
      <c r="B2057" s="112" t="s">
        <v>152</v>
      </c>
      <c r="C2057" s="134">
        <v>8040</v>
      </c>
      <c r="D2057" s="107">
        <v>8040</v>
      </c>
      <c r="E2057" s="91">
        <v>67</v>
      </c>
      <c r="F2057" s="133" t="s">
        <v>2191</v>
      </c>
      <c r="G2057" s="152">
        <v>67</v>
      </c>
      <c r="H2057" s="149" t="s">
        <v>2191</v>
      </c>
      <c r="I2057" s="139"/>
    </row>
    <row r="2058" spans="1:9" s="9" customFormat="1" ht="30" customHeight="1" thickBot="1" x14ac:dyDescent="0.4">
      <c r="A2058" s="87" t="s">
        <v>2380</v>
      </c>
      <c r="B2058" s="112" t="s">
        <v>199</v>
      </c>
      <c r="C2058" s="134">
        <v>5520</v>
      </c>
      <c r="D2058" s="107">
        <v>5520</v>
      </c>
      <c r="E2058" s="91">
        <v>46</v>
      </c>
      <c r="F2058" s="133" t="s">
        <v>2191</v>
      </c>
      <c r="G2058" s="152">
        <v>46</v>
      </c>
      <c r="H2058" s="149" t="s">
        <v>2191</v>
      </c>
      <c r="I2058" s="139"/>
    </row>
    <row r="2059" spans="1:9" s="9" customFormat="1" ht="30" customHeight="1" thickBot="1" x14ac:dyDescent="0.4">
      <c r="A2059" s="87" t="s">
        <v>2381</v>
      </c>
      <c r="B2059" s="112" t="s">
        <v>847</v>
      </c>
      <c r="C2059" s="134">
        <v>18000</v>
      </c>
      <c r="D2059" s="107">
        <v>18000</v>
      </c>
      <c r="E2059" s="91">
        <v>150</v>
      </c>
      <c r="F2059" s="133" t="s">
        <v>2191</v>
      </c>
      <c r="G2059" s="152">
        <v>150</v>
      </c>
      <c r="H2059" s="149" t="s">
        <v>2191</v>
      </c>
      <c r="I2059" s="139"/>
    </row>
    <row r="2060" spans="1:9" s="9" customFormat="1" ht="30" customHeight="1" thickBot="1" x14ac:dyDescent="0.4">
      <c r="A2060" s="87" t="s">
        <v>2382</v>
      </c>
      <c r="B2060" s="112" t="s">
        <v>287</v>
      </c>
      <c r="C2060" s="134">
        <v>14700</v>
      </c>
      <c r="D2060" s="107">
        <v>14700</v>
      </c>
      <c r="E2060" s="91">
        <v>122</v>
      </c>
      <c r="F2060" s="133" t="s">
        <v>2191</v>
      </c>
      <c r="G2060" s="152">
        <v>122</v>
      </c>
      <c r="H2060" s="149" t="s">
        <v>2191</v>
      </c>
      <c r="I2060" s="139"/>
    </row>
    <row r="2061" spans="1:9" s="9" customFormat="1" ht="30" customHeight="1" thickBot="1" x14ac:dyDescent="0.4">
      <c r="A2061" s="87" t="s">
        <v>2383</v>
      </c>
      <c r="B2061" s="112" t="s">
        <v>2384</v>
      </c>
      <c r="C2061" s="134">
        <v>15300</v>
      </c>
      <c r="D2061" s="107">
        <v>12000</v>
      </c>
      <c r="E2061" s="91">
        <v>100</v>
      </c>
      <c r="F2061" s="133" t="s">
        <v>2191</v>
      </c>
      <c r="G2061" s="152">
        <v>100</v>
      </c>
      <c r="H2061" s="149" t="s">
        <v>2191</v>
      </c>
      <c r="I2061" s="139"/>
    </row>
    <row r="2062" spans="1:9" s="9" customFormat="1" ht="30" customHeight="1" thickBot="1" x14ac:dyDescent="0.4">
      <c r="A2062" s="87" t="s">
        <v>2385</v>
      </c>
      <c r="B2062" s="112" t="s">
        <v>217</v>
      </c>
      <c r="C2062" s="134">
        <v>3150</v>
      </c>
      <c r="D2062" s="107">
        <v>3150</v>
      </c>
      <c r="E2062" s="91">
        <v>26</v>
      </c>
      <c r="F2062" s="133" t="s">
        <v>2191</v>
      </c>
      <c r="G2062" s="152">
        <v>26</v>
      </c>
      <c r="H2062" s="149" t="s">
        <v>2191</v>
      </c>
      <c r="I2062" s="139"/>
    </row>
    <row r="2063" spans="1:9" s="9" customFormat="1" ht="30" customHeight="1" thickBot="1" x14ac:dyDescent="0.4">
      <c r="A2063" s="87" t="s">
        <v>2386</v>
      </c>
      <c r="B2063" s="112" t="s">
        <v>1135</v>
      </c>
      <c r="C2063" s="134">
        <v>36000</v>
      </c>
      <c r="D2063" s="107">
        <v>12000</v>
      </c>
      <c r="E2063" s="91">
        <v>100</v>
      </c>
      <c r="F2063" s="133" t="s">
        <v>2191</v>
      </c>
      <c r="G2063" s="152">
        <v>100</v>
      </c>
      <c r="H2063" s="170" t="s">
        <v>2202</v>
      </c>
      <c r="I2063" s="139"/>
    </row>
    <row r="2064" spans="1:9" s="9" customFormat="1" ht="30" customHeight="1" thickBot="1" x14ac:dyDescent="0.4">
      <c r="A2064" s="87" t="s">
        <v>2203</v>
      </c>
      <c r="B2064" s="112" t="s">
        <v>2204</v>
      </c>
      <c r="C2064" s="134">
        <v>20400</v>
      </c>
      <c r="D2064" s="107">
        <v>20400</v>
      </c>
      <c r="E2064" s="91">
        <v>120</v>
      </c>
      <c r="F2064" s="125" t="s">
        <v>2191</v>
      </c>
      <c r="G2064" s="152">
        <v>120</v>
      </c>
      <c r="H2064" s="149" t="s">
        <v>2202</v>
      </c>
      <c r="I2064" s="139"/>
    </row>
    <row r="2065" spans="1:9" s="9" customFormat="1" ht="30" customHeight="1" thickBot="1" x14ac:dyDescent="0.4">
      <c r="A2065" s="87" t="s">
        <v>2387</v>
      </c>
      <c r="B2065" s="112" t="s">
        <v>294</v>
      </c>
      <c r="C2065" s="134">
        <v>10800</v>
      </c>
      <c r="D2065" s="107">
        <v>10800</v>
      </c>
      <c r="E2065" s="91">
        <v>90</v>
      </c>
      <c r="F2065" s="125" t="s">
        <v>2191</v>
      </c>
      <c r="G2065" s="152">
        <v>90</v>
      </c>
      <c r="H2065" s="149" t="s">
        <v>2191</v>
      </c>
      <c r="I2065" s="139"/>
    </row>
    <row r="2066" spans="1:9" s="9" customFormat="1" ht="30" customHeight="1" thickBot="1" x14ac:dyDescent="0.4">
      <c r="A2066" s="87" t="s">
        <v>2388</v>
      </c>
      <c r="B2066" s="112" t="s">
        <v>1122</v>
      </c>
      <c r="C2066" s="134">
        <v>12000</v>
      </c>
      <c r="D2066" s="107">
        <v>12000</v>
      </c>
      <c r="E2066" s="91">
        <v>100</v>
      </c>
      <c r="F2066" s="125" t="s">
        <v>2191</v>
      </c>
      <c r="G2066" s="152">
        <v>100</v>
      </c>
      <c r="H2066" s="149" t="s">
        <v>2191</v>
      </c>
      <c r="I2066" s="139"/>
    </row>
    <row r="2067" spans="1:9" s="9" customFormat="1" ht="30" customHeight="1" thickBot="1" x14ac:dyDescent="0.4">
      <c r="A2067" s="87" t="s">
        <v>2389</v>
      </c>
      <c r="B2067" s="112" t="s">
        <v>23</v>
      </c>
      <c r="C2067" s="134">
        <v>39120</v>
      </c>
      <c r="D2067" s="107">
        <v>39120</v>
      </c>
      <c r="E2067" s="91">
        <v>326</v>
      </c>
      <c r="F2067" s="125" t="s">
        <v>2191</v>
      </c>
      <c r="G2067" s="152">
        <v>326</v>
      </c>
      <c r="H2067" s="149" t="s">
        <v>2191</v>
      </c>
      <c r="I2067" s="139"/>
    </row>
    <row r="2068" spans="1:9" s="9" customFormat="1" ht="30" customHeight="1" thickBot="1" x14ac:dyDescent="0.4">
      <c r="A2068" s="87" t="s">
        <v>2390</v>
      </c>
      <c r="B2068" s="112" t="s">
        <v>9</v>
      </c>
      <c r="C2068" s="134">
        <v>10000</v>
      </c>
      <c r="D2068" s="107">
        <v>10000</v>
      </c>
      <c r="E2068" s="91">
        <v>80</v>
      </c>
      <c r="F2068" s="125" t="s">
        <v>2191</v>
      </c>
      <c r="G2068" s="152">
        <v>80</v>
      </c>
      <c r="H2068" s="149" t="s">
        <v>2191</v>
      </c>
      <c r="I2068" s="139"/>
    </row>
    <row r="2069" spans="1:9" s="9" customFormat="1" ht="30" customHeight="1" thickBot="1" x14ac:dyDescent="0.4">
      <c r="A2069" s="87" t="s">
        <v>2391</v>
      </c>
      <c r="B2069" s="112" t="s">
        <v>2041</v>
      </c>
      <c r="C2069" s="134">
        <v>11400</v>
      </c>
      <c r="D2069" s="107">
        <v>11400</v>
      </c>
      <c r="E2069" s="91">
        <v>95</v>
      </c>
      <c r="F2069" s="125" t="s">
        <v>2191</v>
      </c>
      <c r="G2069" s="152">
        <v>95</v>
      </c>
      <c r="H2069" s="149" t="s">
        <v>2191</v>
      </c>
      <c r="I2069" s="139"/>
    </row>
    <row r="2070" spans="1:9" s="9" customFormat="1" ht="30" customHeight="1" thickBot="1" x14ac:dyDescent="0.4">
      <c r="A2070" s="87" t="s">
        <v>2392</v>
      </c>
      <c r="B2070" s="112" t="s">
        <v>78</v>
      </c>
      <c r="C2070" s="134">
        <v>3720</v>
      </c>
      <c r="D2070" s="107">
        <v>3720</v>
      </c>
      <c r="E2070" s="91">
        <v>31</v>
      </c>
      <c r="F2070" s="125" t="s">
        <v>2191</v>
      </c>
      <c r="G2070" s="152">
        <v>31</v>
      </c>
      <c r="H2070" s="149" t="s">
        <v>2191</v>
      </c>
      <c r="I2070" s="139"/>
    </row>
    <row r="2071" spans="1:9" s="9" customFormat="1" ht="30" customHeight="1" thickBot="1" x14ac:dyDescent="0.4">
      <c r="A2071" s="87" t="s">
        <v>2393</v>
      </c>
      <c r="B2071" s="112" t="s">
        <v>358</v>
      </c>
      <c r="C2071" s="134">
        <v>3200</v>
      </c>
      <c r="D2071" s="107">
        <v>3200</v>
      </c>
      <c r="E2071" s="10">
        <v>45</v>
      </c>
      <c r="F2071" s="125" t="s">
        <v>2243</v>
      </c>
      <c r="G2071" s="156">
        <v>45</v>
      </c>
      <c r="H2071" s="149" t="s">
        <v>2243</v>
      </c>
      <c r="I2071" s="139"/>
    </row>
    <row r="2072" spans="1:9" s="9" customFormat="1" ht="30" customHeight="1" thickBot="1" x14ac:dyDescent="0.4">
      <c r="A2072" s="87" t="s">
        <v>2394</v>
      </c>
      <c r="B2072" s="112" t="s">
        <v>2151</v>
      </c>
      <c r="C2072" s="134">
        <v>12720</v>
      </c>
      <c r="D2072" s="107">
        <v>12720</v>
      </c>
      <c r="E2072" s="91">
        <v>106</v>
      </c>
      <c r="F2072" s="125" t="s">
        <v>2191</v>
      </c>
      <c r="G2072" s="152">
        <v>106</v>
      </c>
      <c r="H2072" s="149" t="s">
        <v>2191</v>
      </c>
      <c r="I2072" s="139"/>
    </row>
    <row r="2073" spans="1:9" s="9" customFormat="1" ht="30" customHeight="1" thickBot="1" x14ac:dyDescent="0.4">
      <c r="A2073" s="87" t="s">
        <v>2395</v>
      </c>
      <c r="B2073" s="112" t="s">
        <v>32</v>
      </c>
      <c r="C2073" s="134">
        <v>2760</v>
      </c>
      <c r="D2073" s="107">
        <v>2760</v>
      </c>
      <c r="E2073" s="91">
        <v>23</v>
      </c>
      <c r="F2073" s="125" t="s">
        <v>2191</v>
      </c>
      <c r="G2073" s="152">
        <v>23</v>
      </c>
      <c r="H2073" s="149" t="s">
        <v>2191</v>
      </c>
      <c r="I2073" s="139"/>
    </row>
    <row r="2074" spans="1:9" s="9" customFormat="1" ht="30" customHeight="1" thickBot="1" x14ac:dyDescent="0.4">
      <c r="A2074" s="87" t="s">
        <v>2396</v>
      </c>
      <c r="B2074" s="112" t="s">
        <v>287</v>
      </c>
      <c r="C2074" s="134">
        <v>7800</v>
      </c>
      <c r="D2074" s="107">
        <v>7800</v>
      </c>
      <c r="E2074" s="91">
        <v>65</v>
      </c>
      <c r="F2074" s="125" t="s">
        <v>2191</v>
      </c>
      <c r="G2074" s="152">
        <v>65</v>
      </c>
      <c r="H2074" s="149" t="s">
        <v>2191</v>
      </c>
      <c r="I2074" s="139"/>
    </row>
    <row r="2075" spans="1:9" s="9" customFormat="1" ht="30" customHeight="1" thickBot="1" x14ac:dyDescent="0.4">
      <c r="A2075" s="87" t="s">
        <v>2397</v>
      </c>
      <c r="B2075" s="112" t="s">
        <v>2398</v>
      </c>
      <c r="C2075" s="134">
        <v>15000</v>
      </c>
      <c r="D2075" s="107">
        <v>15000</v>
      </c>
      <c r="E2075" s="91">
        <v>64</v>
      </c>
      <c r="F2075" s="133" t="s">
        <v>2202</v>
      </c>
      <c r="G2075" s="152">
        <v>64</v>
      </c>
      <c r="H2075" s="149" t="s">
        <v>2202</v>
      </c>
      <c r="I2075" s="139"/>
    </row>
    <row r="2076" spans="1:9" s="9" customFormat="1" ht="30" customHeight="1" thickBot="1" x14ac:dyDescent="0.4">
      <c r="A2076" s="87" t="s">
        <v>2399</v>
      </c>
      <c r="B2076" s="112" t="s">
        <v>138</v>
      </c>
      <c r="C2076" s="134">
        <v>5000</v>
      </c>
      <c r="D2076" s="107">
        <v>5000</v>
      </c>
      <c r="E2076" s="10">
        <v>80</v>
      </c>
      <c r="F2076" s="157" t="s">
        <v>2243</v>
      </c>
      <c r="G2076" s="156">
        <v>80</v>
      </c>
      <c r="H2076" s="149" t="s">
        <v>2243</v>
      </c>
      <c r="I2076" s="139"/>
    </row>
    <row r="2077" spans="1:9" s="9" customFormat="1" ht="30" customHeight="1" thickBot="1" x14ac:dyDescent="0.4">
      <c r="A2077" s="87" t="s">
        <v>2400</v>
      </c>
      <c r="B2077" s="112" t="s">
        <v>301</v>
      </c>
      <c r="C2077" s="134">
        <v>20000</v>
      </c>
      <c r="D2077" s="107">
        <v>20000</v>
      </c>
      <c r="E2077" s="91">
        <v>123</v>
      </c>
      <c r="F2077" s="157" t="s">
        <v>2191</v>
      </c>
      <c r="G2077" s="152">
        <v>123</v>
      </c>
      <c r="H2077" s="149" t="s">
        <v>2191</v>
      </c>
      <c r="I2077" s="139"/>
    </row>
    <row r="2078" spans="1:9" s="9" customFormat="1" ht="30" customHeight="1" thickBot="1" x14ac:dyDescent="0.4">
      <c r="A2078" s="87" t="s">
        <v>2401</v>
      </c>
      <c r="B2078" s="112" t="s">
        <v>133</v>
      </c>
      <c r="C2078" s="134">
        <v>6000</v>
      </c>
      <c r="D2078" s="107">
        <v>6000</v>
      </c>
      <c r="E2078" s="91">
        <v>50</v>
      </c>
      <c r="F2078" s="157" t="s">
        <v>2191</v>
      </c>
      <c r="G2078" s="152">
        <v>50</v>
      </c>
      <c r="H2078" s="149" t="s">
        <v>2191</v>
      </c>
      <c r="I2078" s="139"/>
    </row>
    <row r="2079" spans="1:9" s="9" customFormat="1" ht="30" customHeight="1" thickBot="1" x14ac:dyDescent="0.4">
      <c r="A2079" s="87" t="s">
        <v>2402</v>
      </c>
      <c r="B2079" s="112" t="s">
        <v>2366</v>
      </c>
      <c r="C2079" s="134">
        <v>320</v>
      </c>
      <c r="D2079" s="107">
        <v>320</v>
      </c>
      <c r="E2079" s="10"/>
      <c r="F2079" s="157"/>
      <c r="G2079" s="156"/>
      <c r="H2079" s="149"/>
      <c r="I2079" s="139"/>
    </row>
    <row r="2080" spans="1:9" s="9" customFormat="1" ht="30" customHeight="1" thickBot="1" x14ac:dyDescent="0.4">
      <c r="A2080" s="87" t="s">
        <v>2403</v>
      </c>
      <c r="B2080" s="112" t="s">
        <v>262</v>
      </c>
      <c r="C2080" s="134">
        <v>12000</v>
      </c>
      <c r="D2080" s="107">
        <v>12000</v>
      </c>
      <c r="E2080" s="91">
        <v>100</v>
      </c>
      <c r="F2080" s="133" t="s">
        <v>2191</v>
      </c>
      <c r="G2080" s="152">
        <v>100</v>
      </c>
      <c r="H2080" s="149" t="s">
        <v>2191</v>
      </c>
      <c r="I2080" s="139"/>
    </row>
    <row r="2081" spans="1:9" s="9" customFormat="1" ht="30" customHeight="1" thickBot="1" x14ac:dyDescent="0.4">
      <c r="A2081" s="87" t="s">
        <v>2404</v>
      </c>
      <c r="B2081" s="112" t="s">
        <v>6</v>
      </c>
      <c r="C2081" s="134">
        <v>27500</v>
      </c>
      <c r="D2081" s="107">
        <v>27500</v>
      </c>
      <c r="E2081" s="91">
        <v>229</v>
      </c>
      <c r="F2081" s="157" t="s">
        <v>2191</v>
      </c>
      <c r="G2081" s="152">
        <v>229</v>
      </c>
      <c r="H2081" s="149" t="s">
        <v>2191</v>
      </c>
      <c r="I2081" s="139"/>
    </row>
    <row r="2082" spans="1:9" s="9" customFormat="1" ht="30" customHeight="1" thickBot="1" x14ac:dyDescent="0.4">
      <c r="A2082" s="87" t="s">
        <v>2405</v>
      </c>
      <c r="B2082" s="112" t="s">
        <v>52</v>
      </c>
      <c r="C2082" s="134">
        <v>7200</v>
      </c>
      <c r="D2082" s="107">
        <v>7200</v>
      </c>
      <c r="E2082" s="10">
        <v>60</v>
      </c>
      <c r="F2082" s="157" t="s">
        <v>2191</v>
      </c>
      <c r="G2082" s="156">
        <v>60</v>
      </c>
      <c r="H2082" s="149" t="s">
        <v>2191</v>
      </c>
      <c r="I2082" s="139"/>
    </row>
    <row r="2083" spans="1:9" s="9" customFormat="1" ht="30" customHeight="1" thickBot="1" x14ac:dyDescent="0.4">
      <c r="A2083" s="87" t="s">
        <v>2406</v>
      </c>
      <c r="B2083" s="112" t="s">
        <v>214</v>
      </c>
      <c r="C2083" s="134">
        <v>3600</v>
      </c>
      <c r="D2083" s="107">
        <v>3600</v>
      </c>
      <c r="E2083" s="91">
        <v>5</v>
      </c>
      <c r="F2083" s="157" t="s">
        <v>2191</v>
      </c>
      <c r="G2083" s="152">
        <v>30</v>
      </c>
      <c r="H2083" s="149" t="s">
        <v>2191</v>
      </c>
      <c r="I2083" s="139"/>
    </row>
    <row r="2084" spans="1:9" s="9" customFormat="1" ht="30" customHeight="1" thickBot="1" x14ac:dyDescent="0.4">
      <c r="A2084" s="87" t="s">
        <v>2502</v>
      </c>
      <c r="B2084" s="112" t="s">
        <v>40</v>
      </c>
      <c r="C2084" s="134">
        <v>12000</v>
      </c>
      <c r="D2084" s="107">
        <v>12000</v>
      </c>
      <c r="E2084" s="91">
        <v>98</v>
      </c>
      <c r="F2084" s="157" t="s">
        <v>2191</v>
      </c>
      <c r="G2084" s="152">
        <v>98</v>
      </c>
      <c r="H2084" s="149" t="s">
        <v>2191</v>
      </c>
      <c r="I2084" s="139"/>
    </row>
    <row r="2085" spans="1:9" s="9" customFormat="1" ht="30" customHeight="1" thickBot="1" x14ac:dyDescent="0.4">
      <c r="A2085" s="87" t="s">
        <v>2407</v>
      </c>
      <c r="B2085" s="112" t="s">
        <v>2408</v>
      </c>
      <c r="C2085" s="134">
        <v>6000</v>
      </c>
      <c r="D2085" s="107">
        <v>6000</v>
      </c>
      <c r="E2085" s="91">
        <v>50</v>
      </c>
      <c r="F2085" s="157" t="s">
        <v>2191</v>
      </c>
      <c r="G2085" s="152">
        <v>50</v>
      </c>
      <c r="H2085" s="149" t="s">
        <v>2191</v>
      </c>
      <c r="I2085" s="139"/>
    </row>
    <row r="2086" spans="1:9" s="9" customFormat="1" ht="30" customHeight="1" thickBot="1" x14ac:dyDescent="0.4">
      <c r="A2086" s="87" t="s">
        <v>2409</v>
      </c>
      <c r="B2086" s="112" t="s">
        <v>365</v>
      </c>
      <c r="C2086" s="134">
        <v>6360</v>
      </c>
      <c r="D2086" s="107">
        <v>7000</v>
      </c>
      <c r="E2086" s="91">
        <v>58</v>
      </c>
      <c r="F2086" s="157" t="s">
        <v>2243</v>
      </c>
      <c r="G2086" s="152">
        <v>58</v>
      </c>
      <c r="H2086" s="149" t="s">
        <v>2191</v>
      </c>
      <c r="I2086" s="139"/>
    </row>
    <row r="2087" spans="1:9" s="9" customFormat="1" ht="30" customHeight="1" thickBot="1" x14ac:dyDescent="0.4">
      <c r="A2087" s="87" t="s">
        <v>2410</v>
      </c>
      <c r="B2087" s="112" t="s">
        <v>1159</v>
      </c>
      <c r="C2087" s="134">
        <v>9600</v>
      </c>
      <c r="D2087" s="107">
        <v>9600</v>
      </c>
      <c r="E2087" s="91">
        <v>80</v>
      </c>
      <c r="F2087" s="157" t="s">
        <v>2191</v>
      </c>
      <c r="G2087" s="152">
        <v>80</v>
      </c>
      <c r="H2087" s="149" t="s">
        <v>2191</v>
      </c>
      <c r="I2087" s="139"/>
    </row>
    <row r="2088" spans="1:9" s="9" customFormat="1" ht="30" customHeight="1" thickBot="1" x14ac:dyDescent="0.4">
      <c r="A2088" s="87" t="s">
        <v>2411</v>
      </c>
      <c r="B2088" s="112" t="s">
        <v>847</v>
      </c>
      <c r="C2088" s="134">
        <v>9600</v>
      </c>
      <c r="D2088" s="107">
        <v>9600</v>
      </c>
      <c r="E2088" s="91">
        <v>80</v>
      </c>
      <c r="F2088" s="157" t="s">
        <v>2191</v>
      </c>
      <c r="G2088" s="152">
        <v>80</v>
      </c>
      <c r="H2088" s="149" t="s">
        <v>2191</v>
      </c>
      <c r="I2088" s="139"/>
    </row>
    <row r="2089" spans="1:9" s="9" customFormat="1" ht="30" customHeight="1" thickBot="1" x14ac:dyDescent="0.4">
      <c r="A2089" s="87" t="s">
        <v>2412</v>
      </c>
      <c r="B2089" s="112" t="s">
        <v>251</v>
      </c>
      <c r="C2089" s="134">
        <v>10560</v>
      </c>
      <c r="D2089" s="107">
        <v>10560</v>
      </c>
      <c r="E2089" s="91">
        <v>88</v>
      </c>
      <c r="F2089" s="157" t="s">
        <v>2191</v>
      </c>
      <c r="G2089" s="152">
        <v>88</v>
      </c>
      <c r="H2089" s="149" t="s">
        <v>2191</v>
      </c>
      <c r="I2089" s="139"/>
    </row>
    <row r="2090" spans="1:9" s="9" customFormat="1" ht="30" customHeight="1" thickBot="1" x14ac:dyDescent="0.4">
      <c r="A2090" s="87" t="s">
        <v>2413</v>
      </c>
      <c r="B2090" s="112" t="s">
        <v>358</v>
      </c>
      <c r="C2090" s="134">
        <v>2880</v>
      </c>
      <c r="D2090" s="107">
        <v>2880</v>
      </c>
      <c r="E2090" s="91">
        <v>24</v>
      </c>
      <c r="F2090" s="158" t="s">
        <v>2191</v>
      </c>
      <c r="G2090" s="152">
        <v>24</v>
      </c>
      <c r="H2090" s="149" t="s">
        <v>2191</v>
      </c>
      <c r="I2090" s="139"/>
    </row>
    <row r="2091" spans="1:9" s="9" customFormat="1" ht="30" customHeight="1" thickBot="1" x14ac:dyDescent="0.4">
      <c r="A2091" s="87" t="s">
        <v>2414</v>
      </c>
      <c r="B2091" s="112" t="s">
        <v>1</v>
      </c>
      <c r="C2091" s="134">
        <v>13800</v>
      </c>
      <c r="D2091" s="107">
        <v>13800</v>
      </c>
      <c r="E2091" s="91">
        <v>65</v>
      </c>
      <c r="F2091" s="133" t="s">
        <v>2202</v>
      </c>
      <c r="G2091" s="152">
        <v>65</v>
      </c>
      <c r="H2091" s="149" t="s">
        <v>2202</v>
      </c>
      <c r="I2091" s="139"/>
    </row>
    <row r="2092" spans="1:9" s="9" customFormat="1" ht="30" customHeight="1" thickBot="1" x14ac:dyDescent="0.4">
      <c r="A2092" s="87" t="s">
        <v>2415</v>
      </c>
      <c r="B2092" s="112" t="s">
        <v>23</v>
      </c>
      <c r="C2092" s="134">
        <v>18500</v>
      </c>
      <c r="D2092" s="107">
        <v>18500</v>
      </c>
      <c r="E2092" s="91">
        <v>104</v>
      </c>
      <c r="F2092" s="151" t="s">
        <v>2202</v>
      </c>
      <c r="G2092" s="152">
        <v>104</v>
      </c>
      <c r="H2092" s="149" t="s">
        <v>2202</v>
      </c>
      <c r="I2092" s="139"/>
    </row>
    <row r="2093" spans="1:9" s="9" customFormat="1" ht="30" customHeight="1" thickBot="1" x14ac:dyDescent="0.4">
      <c r="A2093" s="87" t="s">
        <v>2416</v>
      </c>
      <c r="B2093" s="112" t="s">
        <v>963</v>
      </c>
      <c r="C2093" s="134">
        <v>24000</v>
      </c>
      <c r="D2093" s="107">
        <v>24000</v>
      </c>
      <c r="E2093" s="91">
        <v>200</v>
      </c>
      <c r="F2093" s="133" t="s">
        <v>2191</v>
      </c>
      <c r="G2093" s="152">
        <v>200</v>
      </c>
      <c r="H2093" s="149" t="s">
        <v>2191</v>
      </c>
      <c r="I2093" s="139"/>
    </row>
    <row r="2094" spans="1:9" s="9" customFormat="1" ht="30" customHeight="1" thickBot="1" x14ac:dyDescent="0.4">
      <c r="A2094" s="87" t="s">
        <v>2417</v>
      </c>
      <c r="B2094" s="112" t="s">
        <v>26</v>
      </c>
      <c r="C2094" s="134">
        <v>11000</v>
      </c>
      <c r="D2094" s="107">
        <v>11000</v>
      </c>
      <c r="E2094" s="91">
        <v>91</v>
      </c>
      <c r="F2094" s="133" t="s">
        <v>2191</v>
      </c>
      <c r="G2094" s="152">
        <v>91</v>
      </c>
      <c r="H2094" s="149" t="s">
        <v>2191</v>
      </c>
      <c r="I2094" s="139"/>
    </row>
    <row r="2095" spans="1:9" s="9" customFormat="1" ht="30" customHeight="1" thickBot="1" x14ac:dyDescent="0.4">
      <c r="A2095" s="87" t="s">
        <v>2419</v>
      </c>
      <c r="B2095" s="112" t="s">
        <v>1227</v>
      </c>
      <c r="C2095" s="134">
        <v>15000</v>
      </c>
      <c r="D2095" s="107">
        <v>15000</v>
      </c>
      <c r="E2095" s="91">
        <v>120</v>
      </c>
      <c r="F2095" s="158" t="s">
        <v>2191</v>
      </c>
      <c r="G2095" s="152">
        <v>120</v>
      </c>
      <c r="H2095" s="149" t="s">
        <v>2191</v>
      </c>
      <c r="I2095" s="139"/>
    </row>
    <row r="2096" spans="1:9" s="9" customFormat="1" ht="30" customHeight="1" thickBot="1" x14ac:dyDescent="0.4">
      <c r="A2096" s="87" t="s">
        <v>2420</v>
      </c>
      <c r="B2096" s="112" t="s">
        <v>40</v>
      </c>
      <c r="C2096" s="134">
        <v>12000</v>
      </c>
      <c r="D2096" s="107">
        <v>12000</v>
      </c>
      <c r="E2096" s="10">
        <v>300</v>
      </c>
      <c r="F2096" s="157" t="s">
        <v>2243</v>
      </c>
      <c r="G2096" s="156">
        <v>300</v>
      </c>
      <c r="H2096" s="149" t="s">
        <v>2243</v>
      </c>
      <c r="I2096" s="139"/>
    </row>
    <row r="2097" spans="1:9" s="9" customFormat="1" ht="30" customHeight="1" thickBot="1" x14ac:dyDescent="0.4">
      <c r="A2097" s="87" t="s">
        <v>2421</v>
      </c>
      <c r="B2097" s="112" t="s">
        <v>287</v>
      </c>
      <c r="C2097" s="134">
        <v>15000</v>
      </c>
      <c r="D2097" s="107">
        <v>15000</v>
      </c>
      <c r="E2097" s="163">
        <v>95</v>
      </c>
      <c r="F2097" s="158" t="s">
        <v>2191</v>
      </c>
      <c r="G2097" s="165">
        <v>95</v>
      </c>
      <c r="H2097" s="149" t="s">
        <v>2191</v>
      </c>
      <c r="I2097" s="139"/>
    </row>
    <row r="2098" spans="1:9" s="9" customFormat="1" ht="30" customHeight="1" thickBot="1" x14ac:dyDescent="0.4">
      <c r="A2098" s="87" t="s">
        <v>2422</v>
      </c>
      <c r="B2098" s="112" t="s">
        <v>1229</v>
      </c>
      <c r="C2098" s="134">
        <v>10000</v>
      </c>
      <c r="D2098" s="107">
        <v>10000</v>
      </c>
      <c r="E2098" s="91">
        <v>80</v>
      </c>
      <c r="F2098" s="158" t="s">
        <v>2191</v>
      </c>
      <c r="G2098" s="152">
        <v>80</v>
      </c>
      <c r="H2098" s="149" t="s">
        <v>2191</v>
      </c>
      <c r="I2098" s="139"/>
    </row>
    <row r="2099" spans="1:9" s="9" customFormat="1" ht="30" customHeight="1" thickBot="1" x14ac:dyDescent="0.4">
      <c r="A2099" s="87" t="s">
        <v>2423</v>
      </c>
      <c r="B2099" s="112" t="s">
        <v>95</v>
      </c>
      <c r="C2099" s="134">
        <v>6240</v>
      </c>
      <c r="D2099" s="107">
        <v>6240</v>
      </c>
      <c r="E2099" s="91">
        <v>52</v>
      </c>
      <c r="F2099" s="158" t="s">
        <v>2191</v>
      </c>
      <c r="G2099" s="152">
        <v>52</v>
      </c>
      <c r="H2099" s="149" t="s">
        <v>2191</v>
      </c>
      <c r="I2099" s="139"/>
    </row>
    <row r="2100" spans="1:9" s="9" customFormat="1" ht="30" customHeight="1" thickBot="1" x14ac:dyDescent="0.4">
      <c r="A2100" s="87" t="s">
        <v>2424</v>
      </c>
      <c r="B2100" s="112" t="s">
        <v>75</v>
      </c>
      <c r="C2100" s="134">
        <v>17400</v>
      </c>
      <c r="D2100" s="107">
        <v>17400</v>
      </c>
      <c r="E2100" s="10">
        <v>145</v>
      </c>
      <c r="F2100" s="158" t="s">
        <v>2191</v>
      </c>
      <c r="G2100" s="156">
        <v>145</v>
      </c>
      <c r="H2100" s="149" t="s">
        <v>2191</v>
      </c>
      <c r="I2100" s="139"/>
    </row>
    <row r="2101" spans="1:9" s="9" customFormat="1" ht="30" customHeight="1" thickBot="1" x14ac:dyDescent="0.4">
      <c r="A2101" s="87" t="s">
        <v>2425</v>
      </c>
      <c r="B2101" s="112" t="s">
        <v>44</v>
      </c>
      <c r="C2101" s="134">
        <v>4500</v>
      </c>
      <c r="D2101" s="107">
        <v>4500</v>
      </c>
      <c r="E2101" s="91">
        <v>14</v>
      </c>
      <c r="F2101" s="158" t="s">
        <v>2191</v>
      </c>
      <c r="G2101" s="152">
        <v>14</v>
      </c>
      <c r="H2101" s="149" t="s">
        <v>2191</v>
      </c>
      <c r="I2101" s="139"/>
    </row>
    <row r="2102" spans="1:9" s="9" customFormat="1" ht="30" customHeight="1" thickBot="1" x14ac:dyDescent="0.4">
      <c r="A2102" s="87" t="s">
        <v>2426</v>
      </c>
      <c r="B2102" s="112" t="s">
        <v>7</v>
      </c>
      <c r="C2102" s="134">
        <v>7200</v>
      </c>
      <c r="D2102" s="107">
        <v>7200</v>
      </c>
      <c r="E2102" s="10">
        <v>60</v>
      </c>
      <c r="F2102" s="158" t="s">
        <v>2191</v>
      </c>
      <c r="G2102" s="156">
        <v>60</v>
      </c>
      <c r="H2102" s="149" t="s">
        <v>2191</v>
      </c>
      <c r="I2102" s="139"/>
    </row>
    <row r="2103" spans="1:9" s="9" customFormat="1" ht="30" customHeight="1" thickBot="1" x14ac:dyDescent="0.4">
      <c r="A2103" s="87" t="s">
        <v>2427</v>
      </c>
      <c r="B2103" s="112" t="s">
        <v>97</v>
      </c>
      <c r="C2103" s="134">
        <v>6000</v>
      </c>
      <c r="D2103" s="107">
        <v>6000</v>
      </c>
      <c r="E2103" s="91">
        <v>50</v>
      </c>
      <c r="F2103" s="158" t="s">
        <v>2191</v>
      </c>
      <c r="G2103" s="152">
        <v>50</v>
      </c>
      <c r="H2103" s="149" t="s">
        <v>2191</v>
      </c>
      <c r="I2103" s="139" t="s">
        <v>2428</v>
      </c>
    </row>
    <row r="2104" spans="1:9" s="9" customFormat="1" ht="30" customHeight="1" thickBot="1" x14ac:dyDescent="0.4">
      <c r="A2104" s="87" t="s">
        <v>2429</v>
      </c>
      <c r="B2104" s="112" t="s">
        <v>40</v>
      </c>
      <c r="C2104" s="134">
        <v>9600</v>
      </c>
      <c r="D2104" s="107">
        <v>9600</v>
      </c>
      <c r="E2104" s="10">
        <v>80</v>
      </c>
      <c r="F2104" s="158" t="s">
        <v>2191</v>
      </c>
      <c r="G2104" s="156">
        <v>80</v>
      </c>
      <c r="H2104" s="149" t="s">
        <v>2191</v>
      </c>
      <c r="I2104" s="139"/>
    </row>
    <row r="2105" spans="1:9" s="9" customFormat="1" ht="30" customHeight="1" thickBot="1" x14ac:dyDescent="0.4">
      <c r="A2105" s="87" t="s">
        <v>2430</v>
      </c>
      <c r="B2105" s="112" t="s">
        <v>285</v>
      </c>
      <c r="C2105" s="134">
        <v>6000</v>
      </c>
      <c r="D2105" s="107">
        <v>6000</v>
      </c>
      <c r="E2105" s="10">
        <v>50</v>
      </c>
      <c r="F2105" s="158" t="s">
        <v>2191</v>
      </c>
      <c r="G2105" s="156">
        <v>50</v>
      </c>
      <c r="H2105" s="149" t="s">
        <v>2191</v>
      </c>
      <c r="I2105" s="139"/>
    </row>
    <row r="2106" spans="1:9" s="9" customFormat="1" ht="30" customHeight="1" thickBot="1" x14ac:dyDescent="0.4">
      <c r="A2106" s="87" t="s">
        <v>2431</v>
      </c>
      <c r="B2106" s="112" t="s">
        <v>247</v>
      </c>
      <c r="C2106" s="134">
        <v>10200</v>
      </c>
      <c r="D2106" s="107">
        <v>10200</v>
      </c>
      <c r="E2106" s="10">
        <v>70</v>
      </c>
      <c r="F2106" s="158" t="s">
        <v>2191</v>
      </c>
      <c r="G2106" s="156">
        <v>70</v>
      </c>
      <c r="H2106" s="149" t="s">
        <v>2191</v>
      </c>
      <c r="I2106" s="139"/>
    </row>
    <row r="2107" spans="1:9" s="9" customFormat="1" ht="30" customHeight="1" thickBot="1" x14ac:dyDescent="0.4">
      <c r="A2107" s="87" t="s">
        <v>2432</v>
      </c>
      <c r="B2107" s="112" t="s">
        <v>26</v>
      </c>
      <c r="C2107" s="134">
        <v>8040</v>
      </c>
      <c r="D2107" s="107">
        <v>8040</v>
      </c>
      <c r="E2107" s="91">
        <v>65</v>
      </c>
      <c r="F2107" s="158" t="s">
        <v>2191</v>
      </c>
      <c r="G2107" s="152">
        <v>65</v>
      </c>
      <c r="H2107" s="149" t="s">
        <v>2191</v>
      </c>
      <c r="I2107" s="139"/>
    </row>
    <row r="2108" spans="1:9" s="9" customFormat="1" ht="30" customHeight="1" thickBot="1" x14ac:dyDescent="0.4">
      <c r="A2108" s="87" t="s">
        <v>2433</v>
      </c>
      <c r="B2108" s="112" t="s">
        <v>358</v>
      </c>
      <c r="C2108" s="134">
        <v>6960</v>
      </c>
      <c r="D2108" s="107">
        <v>6960</v>
      </c>
      <c r="E2108" s="10">
        <v>58</v>
      </c>
      <c r="F2108" s="158" t="s">
        <v>2191</v>
      </c>
      <c r="G2108" s="156">
        <v>58</v>
      </c>
      <c r="H2108" s="149" t="s">
        <v>2191</v>
      </c>
      <c r="I2108" s="139"/>
    </row>
    <row r="2109" spans="1:9" s="9" customFormat="1" ht="30" customHeight="1" thickBot="1" x14ac:dyDescent="0.4">
      <c r="A2109" s="87" t="s">
        <v>2434</v>
      </c>
      <c r="B2109" s="112" t="s">
        <v>617</v>
      </c>
      <c r="C2109" s="134">
        <v>16800</v>
      </c>
      <c r="D2109" s="107">
        <v>16800</v>
      </c>
      <c r="E2109" s="91">
        <v>140</v>
      </c>
      <c r="F2109" s="158" t="s">
        <v>2191</v>
      </c>
      <c r="G2109" s="152">
        <v>140</v>
      </c>
      <c r="H2109" s="149" t="s">
        <v>2191</v>
      </c>
      <c r="I2109" s="139"/>
    </row>
    <row r="2110" spans="1:9" s="9" customFormat="1" ht="30" customHeight="1" thickBot="1" x14ac:dyDescent="0.4">
      <c r="A2110" s="87" t="s">
        <v>2435</v>
      </c>
      <c r="B2110" s="112" t="s">
        <v>32</v>
      </c>
      <c r="C2110" s="134">
        <v>5640</v>
      </c>
      <c r="D2110" s="107">
        <v>5640</v>
      </c>
      <c r="E2110" s="91">
        <v>47</v>
      </c>
      <c r="F2110" s="157" t="s">
        <v>2191</v>
      </c>
      <c r="G2110" s="152">
        <v>47</v>
      </c>
      <c r="H2110" s="149" t="s">
        <v>2191</v>
      </c>
      <c r="I2110" s="139"/>
    </row>
    <row r="2111" spans="1:9" s="9" customFormat="1" ht="30" customHeight="1" thickBot="1" x14ac:dyDescent="0.4">
      <c r="A2111" s="87" t="s">
        <v>2436</v>
      </c>
      <c r="B2111" s="112" t="s">
        <v>95</v>
      </c>
      <c r="C2111" s="134">
        <v>15000</v>
      </c>
      <c r="D2111" s="107">
        <v>15000</v>
      </c>
      <c r="E2111" s="163">
        <v>120</v>
      </c>
      <c r="F2111" s="157" t="s">
        <v>2191</v>
      </c>
      <c r="G2111" s="165">
        <v>120</v>
      </c>
      <c r="H2111" s="149" t="s">
        <v>2191</v>
      </c>
      <c r="I2111" s="139" t="s">
        <v>2500</v>
      </c>
    </row>
    <row r="2112" spans="1:9" s="9" customFormat="1" ht="30" customHeight="1" thickBot="1" x14ac:dyDescent="0.4">
      <c r="A2112" s="87" t="s">
        <v>2437</v>
      </c>
      <c r="B2112" s="112" t="s">
        <v>1</v>
      </c>
      <c r="C2112" s="134">
        <v>6600</v>
      </c>
      <c r="D2112" s="107">
        <v>6600</v>
      </c>
      <c r="E2112" s="91">
        <v>5</v>
      </c>
      <c r="F2112" s="151" t="s">
        <v>2202</v>
      </c>
      <c r="G2112" s="152">
        <v>5</v>
      </c>
      <c r="H2112" s="149" t="s">
        <v>2202</v>
      </c>
      <c r="I2112" s="139"/>
    </row>
    <row r="2113" spans="1:9" s="9" customFormat="1" ht="30" customHeight="1" thickBot="1" x14ac:dyDescent="0.4">
      <c r="A2113" s="87" t="s">
        <v>2438</v>
      </c>
      <c r="B2113" s="112" t="s">
        <v>503</v>
      </c>
      <c r="C2113" s="134">
        <v>7320</v>
      </c>
      <c r="D2113" s="107">
        <v>7320</v>
      </c>
      <c r="E2113" s="91">
        <v>61</v>
      </c>
      <c r="F2113" s="133" t="s">
        <v>2191</v>
      </c>
      <c r="G2113" s="152">
        <v>61</v>
      </c>
      <c r="H2113" s="149" t="s">
        <v>2191</v>
      </c>
      <c r="I2113" s="139"/>
    </row>
    <row r="2114" spans="1:9" s="9" customFormat="1" ht="30" customHeight="1" thickBot="1" x14ac:dyDescent="0.4">
      <c r="A2114" s="87" t="s">
        <v>2439</v>
      </c>
      <c r="B2114" s="112" t="s">
        <v>22</v>
      </c>
      <c r="C2114" s="134">
        <v>6000</v>
      </c>
      <c r="D2114" s="107">
        <v>6000</v>
      </c>
      <c r="E2114" s="91">
        <v>50</v>
      </c>
      <c r="F2114" s="158" t="s">
        <v>2191</v>
      </c>
      <c r="G2114" s="152">
        <v>50</v>
      </c>
      <c r="H2114" s="149" t="s">
        <v>2191</v>
      </c>
      <c r="I2114" s="139"/>
    </row>
    <row r="2115" spans="1:9" s="9" customFormat="1" ht="30" customHeight="1" thickBot="1" x14ac:dyDescent="0.4">
      <c r="A2115" s="87" t="s">
        <v>2440</v>
      </c>
      <c r="B2115" s="112" t="s">
        <v>2279</v>
      </c>
      <c r="C2115" s="134">
        <v>5160</v>
      </c>
      <c r="D2115" s="107">
        <v>5160</v>
      </c>
      <c r="E2115" s="10">
        <v>43</v>
      </c>
      <c r="F2115" s="157"/>
      <c r="G2115" s="156">
        <v>43</v>
      </c>
      <c r="H2115" s="149"/>
      <c r="I2115" s="139"/>
    </row>
    <row r="2116" spans="1:9" s="9" customFormat="1" ht="30" customHeight="1" thickBot="1" x14ac:dyDescent="0.4">
      <c r="A2116" s="87" t="s">
        <v>2441</v>
      </c>
      <c r="B2116" s="112" t="s">
        <v>881</v>
      </c>
      <c r="C2116" s="134">
        <v>10000</v>
      </c>
      <c r="D2116" s="107">
        <v>10000</v>
      </c>
      <c r="E2116" s="10">
        <v>32</v>
      </c>
      <c r="F2116" s="151" t="s">
        <v>2202</v>
      </c>
      <c r="G2116" s="156">
        <v>32</v>
      </c>
      <c r="H2116" s="149" t="s">
        <v>2202</v>
      </c>
      <c r="I2116" s="139"/>
    </row>
    <row r="2117" spans="1:9" s="9" customFormat="1" ht="30" customHeight="1" thickBot="1" x14ac:dyDescent="0.4">
      <c r="A2117" s="87" t="s">
        <v>2442</v>
      </c>
      <c r="B2117" s="112" t="s">
        <v>1159</v>
      </c>
      <c r="C2117" s="134">
        <v>4000</v>
      </c>
      <c r="D2117" s="107">
        <v>4000</v>
      </c>
      <c r="E2117" s="10">
        <v>25</v>
      </c>
      <c r="F2117" s="133" t="s">
        <v>2191</v>
      </c>
      <c r="G2117" s="156">
        <v>25</v>
      </c>
      <c r="H2117" s="149" t="s">
        <v>2191</v>
      </c>
      <c r="I2117" s="139"/>
    </row>
    <row r="2118" spans="1:9" s="9" customFormat="1" ht="30" customHeight="1" thickBot="1" x14ac:dyDescent="0.4">
      <c r="A2118" s="87" t="s">
        <v>2443</v>
      </c>
      <c r="B2118" s="112" t="s">
        <v>108</v>
      </c>
      <c r="C2118" s="134">
        <v>17500</v>
      </c>
      <c r="D2118" s="107">
        <v>17500</v>
      </c>
      <c r="E2118" s="91">
        <v>96</v>
      </c>
      <c r="F2118" s="151" t="s">
        <v>2202</v>
      </c>
      <c r="G2118" s="152">
        <v>96</v>
      </c>
      <c r="H2118" s="149" t="s">
        <v>2202</v>
      </c>
      <c r="I2118" s="139"/>
    </row>
    <row r="2119" spans="1:9" s="9" customFormat="1" ht="30" customHeight="1" thickBot="1" x14ac:dyDescent="0.4">
      <c r="A2119" s="87" t="s">
        <v>2444</v>
      </c>
      <c r="B2119" s="112" t="s">
        <v>210</v>
      </c>
      <c r="C2119" s="134">
        <v>3000</v>
      </c>
      <c r="D2119" s="107">
        <v>3000</v>
      </c>
      <c r="E2119" s="91">
        <v>25</v>
      </c>
      <c r="F2119" s="151" t="s">
        <v>2191</v>
      </c>
      <c r="G2119" s="152">
        <v>25</v>
      </c>
      <c r="H2119" s="149" t="s">
        <v>2191</v>
      </c>
      <c r="I2119" s="139"/>
    </row>
    <row r="2120" spans="1:9" s="9" customFormat="1" ht="30" customHeight="1" thickBot="1" x14ac:dyDescent="0.4">
      <c r="A2120" s="87" t="s">
        <v>2445</v>
      </c>
      <c r="B2120" s="112" t="s">
        <v>1552</v>
      </c>
      <c r="C2120" s="134">
        <v>16320</v>
      </c>
      <c r="D2120" s="107">
        <v>16320</v>
      </c>
      <c r="E2120" s="91">
        <v>136</v>
      </c>
      <c r="F2120" s="151" t="s">
        <v>2191</v>
      </c>
      <c r="G2120" s="152">
        <v>136</v>
      </c>
      <c r="H2120" s="149" t="s">
        <v>2191</v>
      </c>
      <c r="I2120" s="139"/>
    </row>
    <row r="2121" spans="1:9" s="9" customFormat="1" ht="30" customHeight="1" thickBot="1" x14ac:dyDescent="0.4">
      <c r="A2121" s="87" t="s">
        <v>2446</v>
      </c>
      <c r="B2121" s="112" t="s">
        <v>2</v>
      </c>
      <c r="C2121" s="134">
        <v>8400</v>
      </c>
      <c r="D2121" s="107">
        <v>8400</v>
      </c>
      <c r="E2121" s="91">
        <v>70</v>
      </c>
      <c r="F2121" s="151" t="s">
        <v>2191</v>
      </c>
      <c r="G2121" s="152">
        <v>70</v>
      </c>
      <c r="H2121" s="149" t="s">
        <v>2191</v>
      </c>
      <c r="I2121" s="139"/>
    </row>
    <row r="2122" spans="1:9" s="9" customFormat="1" ht="30" customHeight="1" thickBot="1" x14ac:dyDescent="0.4">
      <c r="A2122" s="87" t="s">
        <v>2447</v>
      </c>
      <c r="B2122" s="112" t="s">
        <v>1</v>
      </c>
      <c r="C2122" s="134">
        <v>18000</v>
      </c>
      <c r="D2122" s="107">
        <v>18000</v>
      </c>
      <c r="E2122" s="91">
        <v>100</v>
      </c>
      <c r="F2122" s="151" t="s">
        <v>2202</v>
      </c>
      <c r="G2122" s="152">
        <v>100</v>
      </c>
      <c r="H2122" s="149" t="s">
        <v>2202</v>
      </c>
      <c r="I2122" s="139"/>
    </row>
    <row r="2123" spans="1:9" s="9" customFormat="1" ht="30" customHeight="1" thickBot="1" x14ac:dyDescent="0.4">
      <c r="A2123" s="87" t="s">
        <v>2448</v>
      </c>
      <c r="B2123" s="112" t="s">
        <v>382</v>
      </c>
      <c r="C2123" s="134">
        <v>10000</v>
      </c>
      <c r="D2123" s="107">
        <v>10000</v>
      </c>
      <c r="E2123" s="91">
        <v>30</v>
      </c>
      <c r="F2123" s="133" t="s">
        <v>2202</v>
      </c>
      <c r="G2123" s="152">
        <v>30</v>
      </c>
      <c r="H2123" s="149" t="s">
        <v>2202</v>
      </c>
      <c r="I2123" s="139"/>
    </row>
    <row r="2124" spans="1:9" s="9" customFormat="1" ht="30" customHeight="1" thickBot="1" x14ac:dyDescent="0.4">
      <c r="A2124" s="87" t="s">
        <v>2449</v>
      </c>
      <c r="B2124" s="160" t="s">
        <v>2450</v>
      </c>
      <c r="C2124" s="134">
        <v>12000</v>
      </c>
      <c r="D2124" s="107">
        <v>12000</v>
      </c>
      <c r="E2124" s="91">
        <v>95</v>
      </c>
      <c r="F2124" s="151" t="s">
        <v>2191</v>
      </c>
      <c r="G2124" s="152">
        <v>95</v>
      </c>
      <c r="H2124" s="149" t="s">
        <v>2191</v>
      </c>
      <c r="I2124" s="139"/>
    </row>
    <row r="2125" spans="1:9" s="9" customFormat="1" ht="30" customHeight="1" thickBot="1" x14ac:dyDescent="0.4">
      <c r="A2125" s="87" t="s">
        <v>2451</v>
      </c>
      <c r="B2125" s="160" t="s">
        <v>251</v>
      </c>
      <c r="C2125" s="134">
        <v>10000</v>
      </c>
      <c r="D2125" s="107">
        <v>10000</v>
      </c>
      <c r="E2125" s="10">
        <v>20</v>
      </c>
      <c r="F2125" s="151" t="s">
        <v>2202</v>
      </c>
      <c r="G2125" s="156">
        <v>20</v>
      </c>
      <c r="H2125" s="149" t="s">
        <v>2202</v>
      </c>
      <c r="I2125" s="139"/>
    </row>
    <row r="2126" spans="1:9" s="9" customFormat="1" ht="30" customHeight="1" thickBot="1" x14ac:dyDescent="0.4">
      <c r="A2126" s="87" t="s">
        <v>2452</v>
      </c>
      <c r="B2126" s="160" t="s">
        <v>6</v>
      </c>
      <c r="C2126" s="134">
        <v>7800</v>
      </c>
      <c r="D2126" s="107">
        <v>7800</v>
      </c>
      <c r="E2126" s="91">
        <v>65</v>
      </c>
      <c r="F2126" s="151" t="s">
        <v>2191</v>
      </c>
      <c r="G2126" s="152">
        <v>65</v>
      </c>
      <c r="H2126" s="149" t="s">
        <v>2191</v>
      </c>
      <c r="I2126" s="139"/>
    </row>
    <row r="2127" spans="1:9" s="9" customFormat="1" ht="30" customHeight="1" thickBot="1" x14ac:dyDescent="0.4">
      <c r="A2127" s="87" t="s">
        <v>2453</v>
      </c>
      <c r="B2127" s="160" t="s">
        <v>196</v>
      </c>
      <c r="C2127" s="134">
        <v>30000</v>
      </c>
      <c r="D2127" s="107">
        <v>30000</v>
      </c>
      <c r="E2127" s="91">
        <v>200</v>
      </c>
      <c r="F2127" s="151" t="s">
        <v>2202</v>
      </c>
      <c r="G2127" s="152">
        <v>200</v>
      </c>
      <c r="H2127" s="149" t="s">
        <v>2202</v>
      </c>
      <c r="I2127" s="139"/>
    </row>
    <row r="2128" spans="1:9" s="9" customFormat="1" ht="30" customHeight="1" thickBot="1" x14ac:dyDescent="0.4">
      <c r="A2128" s="87" t="s">
        <v>2454</v>
      </c>
      <c r="B2128" s="160" t="s">
        <v>1229</v>
      </c>
      <c r="C2128" s="134">
        <v>12000</v>
      </c>
      <c r="D2128" s="107">
        <v>12000</v>
      </c>
      <c r="E2128" s="91">
        <v>100</v>
      </c>
      <c r="F2128" s="151" t="s">
        <v>2191</v>
      </c>
      <c r="G2128" s="152">
        <v>100</v>
      </c>
      <c r="H2128" s="149" t="s">
        <v>2191</v>
      </c>
      <c r="I2128" s="139"/>
    </row>
    <row r="2129" spans="1:9" s="9" customFormat="1" ht="30" customHeight="1" thickBot="1" x14ac:dyDescent="0.4">
      <c r="A2129" s="87" t="s">
        <v>2455</v>
      </c>
      <c r="B2129" s="160" t="s">
        <v>503</v>
      </c>
      <c r="C2129" s="134">
        <v>4000</v>
      </c>
      <c r="D2129" s="107">
        <v>4000</v>
      </c>
      <c r="E2129" s="91">
        <v>33</v>
      </c>
      <c r="F2129" s="151" t="s">
        <v>2191</v>
      </c>
      <c r="G2129" s="152">
        <v>33</v>
      </c>
      <c r="H2129" s="149" t="s">
        <v>2191</v>
      </c>
      <c r="I2129" s="139"/>
    </row>
    <row r="2130" spans="1:9" s="9" customFormat="1" ht="30" customHeight="1" thickBot="1" x14ac:dyDescent="0.4">
      <c r="A2130" s="87" t="s">
        <v>2456</v>
      </c>
      <c r="B2130" s="160" t="s">
        <v>1587</v>
      </c>
      <c r="C2130" s="134">
        <v>18000</v>
      </c>
      <c r="D2130" s="107">
        <v>18000</v>
      </c>
      <c r="E2130" s="91">
        <v>150</v>
      </c>
      <c r="F2130" s="151" t="s">
        <v>2191</v>
      </c>
      <c r="G2130" s="152">
        <v>150</v>
      </c>
      <c r="H2130" s="149" t="s">
        <v>2191</v>
      </c>
      <c r="I2130" s="139"/>
    </row>
    <row r="2131" spans="1:9" s="9" customFormat="1" ht="30" customHeight="1" thickBot="1" x14ac:dyDescent="0.4">
      <c r="A2131" s="87" t="s">
        <v>2457</v>
      </c>
      <c r="B2131" s="160" t="s">
        <v>2279</v>
      </c>
      <c r="C2131" s="134">
        <v>8720</v>
      </c>
      <c r="D2131" s="107">
        <v>8720</v>
      </c>
      <c r="E2131" s="10"/>
      <c r="F2131" s="151"/>
      <c r="G2131" s="156"/>
      <c r="H2131" s="149"/>
      <c r="I2131" s="139"/>
    </row>
    <row r="2132" spans="1:9" s="9" customFormat="1" ht="30" customHeight="1" thickBot="1" x14ac:dyDescent="0.4">
      <c r="A2132" s="87" t="s">
        <v>2458</v>
      </c>
      <c r="B2132" s="160" t="s">
        <v>2279</v>
      </c>
      <c r="C2132" s="134">
        <v>5040</v>
      </c>
      <c r="D2132" s="107">
        <v>5040</v>
      </c>
      <c r="E2132" s="10"/>
      <c r="F2132" s="151"/>
      <c r="G2132" s="156"/>
      <c r="H2132" s="149"/>
      <c r="I2132" s="139"/>
    </row>
    <row r="2133" spans="1:9" s="9" customFormat="1" ht="30" customHeight="1" thickBot="1" x14ac:dyDescent="0.4">
      <c r="A2133" s="87" t="s">
        <v>2459</v>
      </c>
      <c r="B2133" s="160" t="s">
        <v>3</v>
      </c>
      <c r="C2133" s="134">
        <v>6000</v>
      </c>
      <c r="D2133" s="107">
        <v>6000</v>
      </c>
      <c r="E2133" s="10">
        <v>15</v>
      </c>
      <c r="F2133" s="133" t="s">
        <v>2191</v>
      </c>
      <c r="G2133" s="156">
        <v>15</v>
      </c>
      <c r="H2133" s="149" t="s">
        <v>2191</v>
      </c>
      <c r="I2133" s="139"/>
    </row>
    <row r="2134" spans="1:9" s="9" customFormat="1" ht="30" customHeight="1" thickBot="1" x14ac:dyDescent="0.4">
      <c r="A2134" s="87" t="s">
        <v>2460</v>
      </c>
      <c r="B2134" s="160" t="s">
        <v>90</v>
      </c>
      <c r="C2134" s="134">
        <v>4800</v>
      </c>
      <c r="D2134" s="107">
        <v>4800</v>
      </c>
      <c r="E2134" s="91">
        <v>40</v>
      </c>
      <c r="F2134" s="133" t="s">
        <v>2191</v>
      </c>
      <c r="G2134" s="152">
        <v>40</v>
      </c>
      <c r="H2134" s="149" t="s">
        <v>2191</v>
      </c>
      <c r="I2134" s="139"/>
    </row>
    <row r="2135" spans="1:9" s="9" customFormat="1" ht="30" customHeight="1" thickBot="1" x14ac:dyDescent="0.4">
      <c r="A2135" s="87" t="s">
        <v>2461</v>
      </c>
      <c r="B2135" s="160" t="s">
        <v>6</v>
      </c>
      <c r="C2135" s="134">
        <v>5050</v>
      </c>
      <c r="D2135" s="107">
        <v>5050</v>
      </c>
      <c r="E2135" s="91">
        <v>42</v>
      </c>
      <c r="F2135" s="133" t="s">
        <v>2191</v>
      </c>
      <c r="G2135" s="152">
        <v>42</v>
      </c>
      <c r="H2135" s="149" t="s">
        <v>2191</v>
      </c>
      <c r="I2135" s="139"/>
    </row>
    <row r="2136" spans="1:9" s="9" customFormat="1" ht="30" customHeight="1" thickBot="1" x14ac:dyDescent="0.4">
      <c r="A2136" s="87" t="s">
        <v>2462</v>
      </c>
      <c r="B2136" s="160" t="s">
        <v>222</v>
      </c>
      <c r="C2136" s="134">
        <v>5640</v>
      </c>
      <c r="D2136" s="107">
        <v>5640</v>
      </c>
      <c r="E2136" s="91">
        <v>30</v>
      </c>
      <c r="F2136" s="133" t="s">
        <v>2191</v>
      </c>
      <c r="G2136" s="152">
        <v>47</v>
      </c>
      <c r="H2136" s="149" t="s">
        <v>2191</v>
      </c>
      <c r="I2136" s="139"/>
    </row>
    <row r="2137" spans="1:9" s="9" customFormat="1" ht="30" customHeight="1" thickBot="1" x14ac:dyDescent="0.4">
      <c r="A2137" s="87" t="s">
        <v>2463</v>
      </c>
      <c r="B2137" s="160" t="s">
        <v>26</v>
      </c>
      <c r="C2137" s="134">
        <v>10000</v>
      </c>
      <c r="D2137" s="107">
        <v>10000</v>
      </c>
      <c r="E2137" s="91">
        <v>55</v>
      </c>
      <c r="F2137" s="133" t="s">
        <v>2191</v>
      </c>
      <c r="G2137" s="152">
        <v>55</v>
      </c>
      <c r="H2137" s="149" t="s">
        <v>2191</v>
      </c>
      <c r="I2137" s="139"/>
    </row>
    <row r="2138" spans="1:9" s="9" customFormat="1" ht="30" customHeight="1" thickBot="1" x14ac:dyDescent="0.4">
      <c r="A2138" s="87" t="s">
        <v>2464</v>
      </c>
      <c r="B2138" s="160" t="s">
        <v>365</v>
      </c>
      <c r="C2138" s="134">
        <v>2000</v>
      </c>
      <c r="D2138" s="107">
        <v>2000</v>
      </c>
      <c r="E2138" s="10" t="s">
        <v>2418</v>
      </c>
      <c r="F2138" s="151"/>
      <c r="G2138" s="156"/>
      <c r="H2138" s="149"/>
      <c r="I2138" s="139"/>
    </row>
    <row r="2139" spans="1:9" s="9" customFormat="1" ht="30" customHeight="1" thickBot="1" x14ac:dyDescent="0.4">
      <c r="A2139" s="87" t="s">
        <v>2465</v>
      </c>
      <c r="B2139" s="160" t="s">
        <v>8</v>
      </c>
      <c r="C2139" s="134">
        <v>4800</v>
      </c>
      <c r="D2139" s="107">
        <v>4800</v>
      </c>
      <c r="E2139" s="91">
        <v>40</v>
      </c>
      <c r="F2139" s="133" t="s">
        <v>2191</v>
      </c>
      <c r="G2139" s="152">
        <v>40</v>
      </c>
      <c r="H2139" s="149" t="s">
        <v>2191</v>
      </c>
      <c r="I2139" s="139"/>
    </row>
    <row r="2140" spans="1:9" s="9" customFormat="1" ht="30" customHeight="1" thickBot="1" x14ac:dyDescent="0.4">
      <c r="A2140" s="87" t="s">
        <v>2466</v>
      </c>
      <c r="B2140" s="160" t="s">
        <v>26</v>
      </c>
      <c r="C2140" s="134">
        <v>3720</v>
      </c>
      <c r="D2140" s="107">
        <v>3720</v>
      </c>
      <c r="E2140" s="91">
        <v>31</v>
      </c>
      <c r="F2140" s="151" t="s">
        <v>2191</v>
      </c>
      <c r="G2140" s="152">
        <v>31</v>
      </c>
      <c r="H2140" s="149" t="s">
        <v>2191</v>
      </c>
      <c r="I2140" s="139"/>
    </row>
    <row r="2141" spans="1:9" s="9" customFormat="1" ht="30" customHeight="1" thickBot="1" x14ac:dyDescent="0.4">
      <c r="A2141" s="87" t="s">
        <v>2467</v>
      </c>
      <c r="B2141" s="160" t="s">
        <v>617</v>
      </c>
      <c r="C2141" s="134">
        <v>3720</v>
      </c>
      <c r="D2141" s="107">
        <v>3720</v>
      </c>
      <c r="E2141" s="91">
        <v>31</v>
      </c>
      <c r="F2141" s="151" t="s">
        <v>2191</v>
      </c>
      <c r="G2141" s="152">
        <v>31</v>
      </c>
      <c r="H2141" s="149" t="s">
        <v>2191</v>
      </c>
      <c r="I2141" s="139"/>
    </row>
    <row r="2142" spans="1:9" s="9" customFormat="1" ht="30" customHeight="1" thickBot="1" x14ac:dyDescent="0.4">
      <c r="A2142" s="87" t="s">
        <v>2468</v>
      </c>
      <c r="B2142" s="160" t="s">
        <v>2469</v>
      </c>
      <c r="C2142" s="134">
        <v>4800</v>
      </c>
      <c r="D2142" s="107">
        <v>4800</v>
      </c>
      <c r="E2142" s="91">
        <v>40</v>
      </c>
      <c r="F2142" s="151" t="s">
        <v>2191</v>
      </c>
      <c r="G2142" s="152">
        <v>40</v>
      </c>
      <c r="H2142" s="149" t="s">
        <v>2191</v>
      </c>
      <c r="I2142" s="139"/>
    </row>
    <row r="2143" spans="1:9" s="9" customFormat="1" ht="30" customHeight="1" thickBot="1" x14ac:dyDescent="0.4">
      <c r="A2143" s="87" t="s">
        <v>2470</v>
      </c>
      <c r="B2143" s="160" t="s">
        <v>26</v>
      </c>
      <c r="C2143" s="134">
        <v>15000</v>
      </c>
      <c r="D2143" s="107">
        <v>15000</v>
      </c>
      <c r="E2143" s="10" t="s">
        <v>2418</v>
      </c>
      <c r="F2143" s="151"/>
      <c r="G2143" s="156"/>
      <c r="H2143" s="149"/>
      <c r="I2143" s="139"/>
    </row>
    <row r="2144" spans="1:9" s="9" customFormat="1" ht="30" customHeight="1" thickBot="1" x14ac:dyDescent="0.4">
      <c r="A2144" s="87" t="s">
        <v>2471</v>
      </c>
      <c r="B2144" s="160" t="s">
        <v>365</v>
      </c>
      <c r="C2144" s="134">
        <v>22440</v>
      </c>
      <c r="D2144" s="107">
        <v>22440</v>
      </c>
      <c r="E2144" s="10" t="s">
        <v>2418</v>
      </c>
      <c r="F2144" s="151"/>
      <c r="G2144" s="156"/>
      <c r="H2144" s="149"/>
      <c r="I2144" s="139"/>
    </row>
    <row r="2145" spans="1:9" s="9" customFormat="1" ht="30" customHeight="1" thickBot="1" x14ac:dyDescent="0.4">
      <c r="A2145" s="87" t="s">
        <v>2472</v>
      </c>
      <c r="B2145" s="160" t="s">
        <v>7</v>
      </c>
      <c r="C2145" s="134">
        <v>1100</v>
      </c>
      <c r="D2145" s="107">
        <v>1100</v>
      </c>
      <c r="E2145" s="91">
        <v>9</v>
      </c>
      <c r="F2145" s="133" t="s">
        <v>2191</v>
      </c>
      <c r="G2145" s="152">
        <v>9</v>
      </c>
      <c r="H2145" s="149" t="s">
        <v>2191</v>
      </c>
      <c r="I2145" s="139"/>
    </row>
    <row r="2146" spans="1:9" s="9" customFormat="1" ht="30" customHeight="1" thickBot="1" x14ac:dyDescent="0.4">
      <c r="A2146" s="87" t="s">
        <v>2473</v>
      </c>
      <c r="B2146" s="160" t="s">
        <v>75</v>
      </c>
      <c r="C2146" s="134">
        <v>22920</v>
      </c>
      <c r="D2146" s="107">
        <v>16920</v>
      </c>
      <c r="E2146" s="91">
        <v>141</v>
      </c>
      <c r="F2146" s="133" t="s">
        <v>2191</v>
      </c>
      <c r="G2146" s="152">
        <v>141</v>
      </c>
      <c r="H2146" s="149" t="s">
        <v>2202</v>
      </c>
      <c r="I2146" s="139"/>
    </row>
    <row r="2147" spans="1:9" s="9" customFormat="1" ht="30" customHeight="1" thickBot="1" x14ac:dyDescent="0.4">
      <c r="A2147" s="87" t="s">
        <v>2474</v>
      </c>
      <c r="B2147" s="160" t="s">
        <v>358</v>
      </c>
      <c r="C2147" s="134">
        <v>2000</v>
      </c>
      <c r="D2147" s="107">
        <v>2000</v>
      </c>
      <c r="E2147" s="10">
        <v>100</v>
      </c>
      <c r="F2147" s="161" t="s">
        <v>2243</v>
      </c>
      <c r="G2147" s="156">
        <v>100</v>
      </c>
      <c r="H2147" s="149" t="s">
        <v>2243</v>
      </c>
      <c r="I2147" s="139"/>
    </row>
    <row r="2148" spans="1:9" s="9" customFormat="1" ht="30" customHeight="1" thickBot="1" x14ac:dyDescent="0.4">
      <c r="A2148" s="87" t="s">
        <v>2475</v>
      </c>
      <c r="B2148" s="160" t="s">
        <v>8</v>
      </c>
      <c r="C2148" s="134">
        <v>10800</v>
      </c>
      <c r="D2148" s="107">
        <v>10800</v>
      </c>
      <c r="E2148" s="10">
        <v>90</v>
      </c>
      <c r="F2148" s="133" t="s">
        <v>2214</v>
      </c>
      <c r="G2148" s="156">
        <v>90</v>
      </c>
      <c r="H2148" s="149" t="s">
        <v>2191</v>
      </c>
      <c r="I2148" s="139"/>
    </row>
    <row r="2149" spans="1:9" s="9" customFormat="1" ht="30" customHeight="1" thickBot="1" x14ac:dyDescent="0.4">
      <c r="A2149" s="87" t="s">
        <v>2476</v>
      </c>
      <c r="B2149" s="160" t="s">
        <v>358</v>
      </c>
      <c r="C2149" s="134">
        <v>5040</v>
      </c>
      <c r="D2149" s="107">
        <v>5040</v>
      </c>
      <c r="E2149" s="10">
        <v>42</v>
      </c>
      <c r="F2149" s="151" t="s">
        <v>2191</v>
      </c>
      <c r="G2149" s="156">
        <v>42</v>
      </c>
      <c r="H2149" s="149" t="s">
        <v>2191</v>
      </c>
      <c r="I2149" s="139"/>
    </row>
    <row r="2150" spans="1:9" s="9" customFormat="1" ht="30" customHeight="1" thickBot="1" x14ac:dyDescent="0.4">
      <c r="A2150" s="87" t="s">
        <v>2477</v>
      </c>
      <c r="B2150" s="160" t="s">
        <v>8</v>
      </c>
      <c r="C2150" s="134">
        <v>6000</v>
      </c>
      <c r="D2150" s="107">
        <v>6000</v>
      </c>
      <c r="E2150" s="91">
        <v>50</v>
      </c>
      <c r="F2150" s="151" t="s">
        <v>2191</v>
      </c>
      <c r="G2150" s="152">
        <v>50</v>
      </c>
      <c r="H2150" s="149" t="s">
        <v>2191</v>
      </c>
      <c r="I2150" s="139"/>
    </row>
    <row r="2151" spans="1:9" s="9" customFormat="1" ht="30" customHeight="1" thickBot="1" x14ac:dyDescent="0.4">
      <c r="A2151" s="87" t="s">
        <v>2478</v>
      </c>
      <c r="B2151" s="160" t="s">
        <v>2133</v>
      </c>
      <c r="C2151" s="134">
        <v>6360</v>
      </c>
      <c r="D2151" s="107">
        <v>6360</v>
      </c>
      <c r="E2151" s="91">
        <v>49</v>
      </c>
      <c r="F2151" s="151" t="s">
        <v>2191</v>
      </c>
      <c r="G2151" s="152">
        <v>53</v>
      </c>
      <c r="H2151" s="149" t="s">
        <v>2191</v>
      </c>
      <c r="I2151" s="139"/>
    </row>
    <row r="2152" spans="1:9" s="9" customFormat="1" ht="30" customHeight="1" thickBot="1" x14ac:dyDescent="0.4">
      <c r="A2152" s="87" t="s">
        <v>2480</v>
      </c>
      <c r="B2152" s="160" t="s">
        <v>122</v>
      </c>
      <c r="C2152" s="134">
        <v>4800</v>
      </c>
      <c r="D2152" s="107">
        <v>4800</v>
      </c>
      <c r="E2152" s="10">
        <v>35</v>
      </c>
      <c r="F2152" s="151" t="s">
        <v>2191</v>
      </c>
      <c r="G2152" s="156">
        <v>35</v>
      </c>
      <c r="H2152" s="149" t="s">
        <v>2191</v>
      </c>
      <c r="I2152" s="139"/>
    </row>
    <row r="2153" spans="1:9" s="9" customFormat="1" ht="30" customHeight="1" thickBot="1" x14ac:dyDescent="0.4">
      <c r="A2153" s="87" t="s">
        <v>2481</v>
      </c>
      <c r="B2153" s="160" t="s">
        <v>122</v>
      </c>
      <c r="C2153" s="134">
        <v>4800</v>
      </c>
      <c r="D2153" s="107">
        <v>4800</v>
      </c>
      <c r="E2153" s="10">
        <v>45</v>
      </c>
      <c r="F2153" s="133" t="s">
        <v>2191</v>
      </c>
      <c r="G2153" s="156">
        <v>45</v>
      </c>
      <c r="H2153" s="149" t="s">
        <v>2191</v>
      </c>
      <c r="I2153" s="139"/>
    </row>
    <row r="2154" spans="1:9" s="9" customFormat="1" ht="30" customHeight="1" thickBot="1" x14ac:dyDescent="0.4">
      <c r="A2154" s="87" t="s">
        <v>2482</v>
      </c>
      <c r="B2154" s="160" t="s">
        <v>75</v>
      </c>
      <c r="C2154" s="134">
        <v>9000</v>
      </c>
      <c r="D2154" s="107">
        <v>9000</v>
      </c>
      <c r="E2154" s="10">
        <v>70</v>
      </c>
      <c r="F2154" s="133" t="s">
        <v>2191</v>
      </c>
      <c r="G2154" s="156">
        <v>70</v>
      </c>
      <c r="H2154" s="149" t="s">
        <v>2191</v>
      </c>
      <c r="I2154" s="139"/>
    </row>
    <row r="2155" spans="1:9" s="9" customFormat="1" ht="30" customHeight="1" thickBot="1" x14ac:dyDescent="0.4">
      <c r="A2155" s="87" t="s">
        <v>2483</v>
      </c>
      <c r="B2155" s="160" t="s">
        <v>222</v>
      </c>
      <c r="C2155" s="134">
        <v>16100</v>
      </c>
      <c r="D2155" s="107">
        <v>10100</v>
      </c>
      <c r="E2155" s="10">
        <v>20</v>
      </c>
      <c r="F2155" s="151" t="s">
        <v>2202</v>
      </c>
      <c r="G2155" s="156">
        <v>20</v>
      </c>
      <c r="H2155" s="149" t="s">
        <v>2202</v>
      </c>
      <c r="I2155" s="139"/>
    </row>
    <row r="2156" spans="1:9" s="9" customFormat="1" ht="30" customHeight="1" thickBot="1" x14ac:dyDescent="0.4">
      <c r="A2156" s="87" t="s">
        <v>2484</v>
      </c>
      <c r="B2156" s="160" t="s">
        <v>1229</v>
      </c>
      <c r="C2156" s="134">
        <v>12480</v>
      </c>
      <c r="D2156" s="107">
        <v>12480</v>
      </c>
      <c r="E2156" s="10">
        <v>104</v>
      </c>
      <c r="F2156" s="133" t="s">
        <v>2214</v>
      </c>
      <c r="G2156" s="156">
        <v>104</v>
      </c>
      <c r="H2156" s="149" t="s">
        <v>2191</v>
      </c>
      <c r="I2156" s="139"/>
    </row>
    <row r="2157" spans="1:9" s="9" customFormat="1" ht="30" customHeight="1" thickBot="1" x14ac:dyDescent="0.4">
      <c r="A2157" s="87" t="s">
        <v>2485</v>
      </c>
      <c r="B2157" s="160" t="s">
        <v>23</v>
      </c>
      <c r="C2157" s="134">
        <v>14400</v>
      </c>
      <c r="D2157" s="107">
        <v>8400</v>
      </c>
      <c r="E2157" s="10">
        <v>70</v>
      </c>
      <c r="F2157" s="151" t="s">
        <v>2202</v>
      </c>
      <c r="G2157" s="156">
        <v>70</v>
      </c>
      <c r="H2157" s="149" t="s">
        <v>2202</v>
      </c>
      <c r="I2157" s="139"/>
    </row>
    <row r="2158" spans="1:9" s="9" customFormat="1" ht="30" customHeight="1" thickBot="1" x14ac:dyDescent="0.4">
      <c r="A2158" s="87" t="s">
        <v>2486</v>
      </c>
      <c r="B2158" s="160" t="s">
        <v>1043</v>
      </c>
      <c r="C2158" s="134">
        <v>7200</v>
      </c>
      <c r="D2158" s="107">
        <v>7200</v>
      </c>
      <c r="E2158" s="10">
        <v>50</v>
      </c>
      <c r="F2158" s="133" t="s">
        <v>2191</v>
      </c>
      <c r="G2158" s="156">
        <v>50</v>
      </c>
      <c r="H2158" s="149" t="s">
        <v>2191</v>
      </c>
      <c r="I2158" s="139"/>
    </row>
    <row r="2159" spans="1:9" s="9" customFormat="1" ht="30" customHeight="1" thickBot="1" x14ac:dyDescent="0.4">
      <c r="A2159" s="87" t="s">
        <v>2487</v>
      </c>
      <c r="B2159" s="160" t="s">
        <v>40</v>
      </c>
      <c r="C2159" s="134">
        <v>7200</v>
      </c>
      <c r="D2159" s="107">
        <v>7200</v>
      </c>
      <c r="E2159" s="91">
        <v>60</v>
      </c>
      <c r="F2159" s="133" t="s">
        <v>2191</v>
      </c>
      <c r="G2159" s="152">
        <v>60</v>
      </c>
      <c r="H2159" s="149" t="s">
        <v>2191</v>
      </c>
      <c r="I2159" s="139"/>
    </row>
    <row r="2160" spans="1:9" s="9" customFormat="1" ht="30" customHeight="1" thickBot="1" x14ac:dyDescent="0.4">
      <c r="A2160" s="87" t="s">
        <v>2488</v>
      </c>
      <c r="B2160" s="160" t="s">
        <v>41</v>
      </c>
      <c r="C2160" s="134">
        <v>16800</v>
      </c>
      <c r="D2160" s="107">
        <v>16800</v>
      </c>
      <c r="E2160" s="10" t="s">
        <v>2418</v>
      </c>
      <c r="F2160" s="151"/>
      <c r="G2160" s="156"/>
      <c r="H2160" s="149"/>
      <c r="I2160" s="139"/>
    </row>
    <row r="2161" spans="1:9" s="9" customFormat="1" ht="30" customHeight="1" thickBot="1" x14ac:dyDescent="0.4">
      <c r="A2161" s="87" t="s">
        <v>2489</v>
      </c>
      <c r="B2161" s="160" t="s">
        <v>86</v>
      </c>
      <c r="C2161" s="134">
        <v>5400</v>
      </c>
      <c r="D2161" s="107">
        <v>5400</v>
      </c>
      <c r="E2161" s="91">
        <v>45</v>
      </c>
      <c r="F2161" s="133" t="s">
        <v>2191</v>
      </c>
      <c r="G2161" s="152">
        <v>45</v>
      </c>
      <c r="H2161" s="149" t="s">
        <v>2191</v>
      </c>
      <c r="I2161" s="139"/>
    </row>
    <row r="2162" spans="1:9" s="9" customFormat="1" ht="30" customHeight="1" thickBot="1" x14ac:dyDescent="0.4">
      <c r="A2162" s="87" t="s">
        <v>2490</v>
      </c>
      <c r="B2162" s="160" t="s">
        <v>187</v>
      </c>
      <c r="C2162" s="134">
        <v>10000</v>
      </c>
      <c r="D2162" s="107">
        <v>10000</v>
      </c>
      <c r="E2162" s="10" t="s">
        <v>2418</v>
      </c>
      <c r="F2162" s="151"/>
      <c r="G2162" s="156"/>
      <c r="H2162" s="149"/>
      <c r="I2162" s="139"/>
    </row>
    <row r="2163" spans="1:9" s="9" customFormat="1" ht="30" customHeight="1" thickBot="1" x14ac:dyDescent="0.4">
      <c r="A2163" s="87" t="s">
        <v>2491</v>
      </c>
      <c r="B2163" s="160" t="s">
        <v>318</v>
      </c>
      <c r="C2163" s="134">
        <v>14650</v>
      </c>
      <c r="D2163" s="107">
        <v>14650</v>
      </c>
      <c r="E2163" s="91">
        <v>122</v>
      </c>
      <c r="F2163" s="151" t="s">
        <v>2191</v>
      </c>
      <c r="G2163" s="152">
        <v>122</v>
      </c>
      <c r="H2163" s="149" t="s">
        <v>2191</v>
      </c>
      <c r="I2163" s="139"/>
    </row>
    <row r="2164" spans="1:9" s="9" customFormat="1" ht="30" customHeight="1" thickBot="1" x14ac:dyDescent="0.4">
      <c r="A2164" s="87" t="s">
        <v>2492</v>
      </c>
      <c r="B2164" s="160" t="s">
        <v>72</v>
      </c>
      <c r="C2164" s="134">
        <v>40000</v>
      </c>
      <c r="D2164" s="107">
        <v>40000</v>
      </c>
      <c r="E2164" s="91">
        <v>308</v>
      </c>
      <c r="F2164" s="151" t="s">
        <v>2191</v>
      </c>
      <c r="G2164" s="152">
        <v>308</v>
      </c>
      <c r="H2164" s="149" t="s">
        <v>2191</v>
      </c>
      <c r="I2164" s="139"/>
    </row>
    <row r="2165" spans="1:9" s="9" customFormat="1" ht="30" customHeight="1" thickBot="1" x14ac:dyDescent="0.4">
      <c r="A2165" s="87" t="s">
        <v>2493</v>
      </c>
      <c r="B2165" s="160" t="s">
        <v>2494</v>
      </c>
      <c r="C2165" s="134">
        <v>12000</v>
      </c>
      <c r="D2165" s="162">
        <v>12000</v>
      </c>
      <c r="E2165" s="107" t="s">
        <v>2495</v>
      </c>
      <c r="F2165" s="151"/>
      <c r="G2165" s="156"/>
      <c r="H2165" s="149"/>
      <c r="I2165" s="139"/>
    </row>
    <row r="2166" spans="1:9" s="9" customFormat="1" ht="30" customHeight="1" thickBot="1" x14ac:dyDescent="0.4">
      <c r="A2166" s="87" t="s">
        <v>2496</v>
      </c>
      <c r="B2166" s="160" t="s">
        <v>1229</v>
      </c>
      <c r="C2166" s="134">
        <v>6000</v>
      </c>
      <c r="D2166" s="107">
        <v>6000</v>
      </c>
      <c r="E2166" s="91">
        <v>47</v>
      </c>
      <c r="F2166" s="151" t="s">
        <v>2191</v>
      </c>
      <c r="G2166" s="152">
        <v>47</v>
      </c>
      <c r="H2166" s="149" t="s">
        <v>2191</v>
      </c>
      <c r="I2166" s="139"/>
    </row>
    <row r="2167" spans="1:9" s="9" customFormat="1" ht="30" customHeight="1" thickBot="1" x14ac:dyDescent="0.4">
      <c r="A2167" s="87" t="s">
        <v>2497</v>
      </c>
      <c r="B2167" s="160" t="s">
        <v>31</v>
      </c>
      <c r="C2167" s="134">
        <v>18600</v>
      </c>
      <c r="D2167" s="107">
        <v>18600</v>
      </c>
      <c r="E2167" s="91">
        <v>155</v>
      </c>
      <c r="F2167" s="151" t="s">
        <v>2191</v>
      </c>
      <c r="G2167" s="152">
        <v>155</v>
      </c>
      <c r="H2167" s="149" t="s">
        <v>2191</v>
      </c>
      <c r="I2167" s="139"/>
    </row>
    <row r="2168" spans="1:9" s="9" customFormat="1" ht="30" customHeight="1" thickBot="1" x14ac:dyDescent="0.4">
      <c r="A2168" s="87" t="s">
        <v>2508</v>
      </c>
      <c r="B2168" s="160" t="s">
        <v>1</v>
      </c>
      <c r="C2168" s="134">
        <v>8400</v>
      </c>
      <c r="D2168" s="107">
        <v>8400</v>
      </c>
      <c r="E2168" s="91">
        <v>70</v>
      </c>
      <c r="F2168" s="151" t="s">
        <v>2191</v>
      </c>
      <c r="G2168" s="152">
        <v>70</v>
      </c>
      <c r="H2168" s="149" t="s">
        <v>2191</v>
      </c>
      <c r="I2168" s="139"/>
    </row>
    <row r="2169" spans="1:9" s="9" customFormat="1" ht="30" customHeight="1" thickBot="1" x14ac:dyDescent="0.4">
      <c r="A2169" s="87" t="s">
        <v>2510</v>
      </c>
      <c r="B2169" s="160" t="s">
        <v>199</v>
      </c>
      <c r="C2169" s="134">
        <v>4000</v>
      </c>
      <c r="D2169" s="107">
        <v>4000</v>
      </c>
      <c r="E2169" s="91">
        <v>32</v>
      </c>
      <c r="F2169" s="151" t="s">
        <v>2191</v>
      </c>
      <c r="G2169" s="152">
        <v>32</v>
      </c>
      <c r="H2169" s="149" t="s">
        <v>2191</v>
      </c>
      <c r="I2169" s="139"/>
    </row>
    <row r="2170" spans="1:9" s="9" customFormat="1" ht="30" customHeight="1" thickBot="1" x14ac:dyDescent="0.4">
      <c r="A2170" s="87" t="s">
        <v>2517</v>
      </c>
      <c r="B2170" s="160" t="s">
        <v>199</v>
      </c>
      <c r="C2170" s="134">
        <v>24000</v>
      </c>
      <c r="D2170" s="107">
        <v>24000</v>
      </c>
      <c r="E2170" s="10">
        <v>200</v>
      </c>
      <c r="F2170" s="151" t="s">
        <v>2191</v>
      </c>
      <c r="G2170" s="156">
        <v>200</v>
      </c>
      <c r="H2170" s="149" t="s">
        <v>2191</v>
      </c>
      <c r="I2170" s="139"/>
    </row>
    <row r="2171" spans="1:9" s="9" customFormat="1" ht="30" customHeight="1" thickBot="1" x14ac:dyDescent="0.4">
      <c r="A2171" s="87" t="s">
        <v>2518</v>
      </c>
      <c r="B2171" s="160" t="s">
        <v>358</v>
      </c>
      <c r="C2171" s="134">
        <v>6480</v>
      </c>
      <c r="D2171" s="107">
        <v>6480</v>
      </c>
      <c r="E2171" s="91">
        <v>54</v>
      </c>
      <c r="F2171" s="151" t="s">
        <v>2191</v>
      </c>
      <c r="G2171" s="152">
        <v>54</v>
      </c>
      <c r="H2171" s="149" t="s">
        <v>2191</v>
      </c>
      <c r="I2171" s="139"/>
    </row>
    <row r="2172" spans="1:9" s="9" customFormat="1" ht="30" customHeight="1" thickBot="1" x14ac:dyDescent="0.4">
      <c r="A2172" s="87" t="s">
        <v>2519</v>
      </c>
      <c r="B2172" s="160" t="s">
        <v>108</v>
      </c>
      <c r="C2172" s="134">
        <v>3000</v>
      </c>
      <c r="D2172" s="107">
        <v>3000</v>
      </c>
      <c r="E2172" s="10">
        <v>120</v>
      </c>
      <c r="F2172" s="151" t="s">
        <v>2243</v>
      </c>
      <c r="G2172" s="156">
        <v>120</v>
      </c>
      <c r="H2172" s="149" t="s">
        <v>2243</v>
      </c>
      <c r="I2172" s="139"/>
    </row>
    <row r="2173" spans="1:9" s="9" customFormat="1" ht="30" customHeight="1" thickBot="1" x14ac:dyDescent="0.4">
      <c r="A2173" s="87" t="s">
        <v>2520</v>
      </c>
      <c r="B2173" s="160" t="s">
        <v>449</v>
      </c>
      <c r="C2173" s="134">
        <v>2000</v>
      </c>
      <c r="D2173" s="107">
        <v>2000</v>
      </c>
      <c r="E2173" s="10">
        <v>14</v>
      </c>
      <c r="F2173" s="151" t="s">
        <v>2191</v>
      </c>
      <c r="G2173" s="156">
        <v>14</v>
      </c>
      <c r="H2173" s="149" t="s">
        <v>2191</v>
      </c>
      <c r="I2173" s="139"/>
    </row>
    <row r="2174" spans="1:9" s="9" customFormat="1" ht="30" customHeight="1" thickBot="1" x14ac:dyDescent="0.4">
      <c r="A2174" s="87" t="s">
        <v>2521</v>
      </c>
      <c r="B2174" s="160" t="s">
        <v>6</v>
      </c>
      <c r="C2174" s="134">
        <v>12000</v>
      </c>
      <c r="D2174" s="107">
        <v>12000</v>
      </c>
      <c r="E2174" s="10">
        <v>93</v>
      </c>
      <c r="F2174" s="151" t="s">
        <v>2191</v>
      </c>
      <c r="G2174" s="156">
        <v>93</v>
      </c>
      <c r="H2174" s="149" t="s">
        <v>2191</v>
      </c>
      <c r="I2174" s="139"/>
    </row>
    <row r="2175" spans="1:9" s="9" customFormat="1" ht="30" customHeight="1" thickBot="1" x14ac:dyDescent="0.4">
      <c r="A2175" s="87" t="s">
        <v>2522</v>
      </c>
      <c r="B2175" s="160" t="s">
        <v>2523</v>
      </c>
      <c r="C2175" s="134">
        <v>6000</v>
      </c>
      <c r="D2175" s="107">
        <v>6000</v>
      </c>
      <c r="E2175" s="10"/>
      <c r="F2175" s="151"/>
      <c r="G2175" s="156"/>
      <c r="H2175" s="149"/>
      <c r="I2175" s="139"/>
    </row>
    <row r="2176" spans="1:9" s="9" customFormat="1" ht="30" customHeight="1" thickBot="1" x14ac:dyDescent="0.4">
      <c r="A2176" s="87" t="s">
        <v>2524</v>
      </c>
      <c r="B2176" s="160" t="s">
        <v>369</v>
      </c>
      <c r="C2176" s="134">
        <v>5000</v>
      </c>
      <c r="D2176" s="107">
        <v>5000</v>
      </c>
      <c r="E2176" s="10">
        <v>30</v>
      </c>
      <c r="F2176" s="151" t="s">
        <v>2191</v>
      </c>
      <c r="G2176" s="156">
        <v>30</v>
      </c>
      <c r="H2176" s="149" t="s">
        <v>2191</v>
      </c>
      <c r="I2176" s="139"/>
    </row>
    <row r="2177" spans="1:9" s="9" customFormat="1" ht="30" customHeight="1" thickBot="1" x14ac:dyDescent="0.4">
      <c r="A2177" s="87" t="s">
        <v>2525</v>
      </c>
      <c r="B2177" s="160" t="s">
        <v>2526</v>
      </c>
      <c r="C2177" s="134">
        <v>10100</v>
      </c>
      <c r="D2177" s="107">
        <v>10100</v>
      </c>
      <c r="E2177" s="91">
        <v>85</v>
      </c>
      <c r="F2177" s="151" t="s">
        <v>2191</v>
      </c>
      <c r="G2177" s="152">
        <v>85</v>
      </c>
      <c r="H2177" s="149" t="s">
        <v>2191</v>
      </c>
      <c r="I2177" s="139"/>
    </row>
    <row r="2178" spans="1:9" s="9" customFormat="1" ht="30" customHeight="1" thickBot="1" x14ac:dyDescent="0.4">
      <c r="A2178" s="87" t="s">
        <v>2527</v>
      </c>
      <c r="B2178" s="160" t="s">
        <v>36</v>
      </c>
      <c r="C2178" s="134">
        <v>2000</v>
      </c>
      <c r="D2178" s="107">
        <v>2000</v>
      </c>
      <c r="E2178" s="10">
        <v>105</v>
      </c>
      <c r="F2178" s="151" t="s">
        <v>2243</v>
      </c>
      <c r="G2178" s="156">
        <v>105</v>
      </c>
      <c r="H2178" s="149" t="s">
        <v>2243</v>
      </c>
      <c r="I2178" s="139"/>
    </row>
    <row r="2179" spans="1:9" s="9" customFormat="1" ht="30" customHeight="1" thickBot="1" x14ac:dyDescent="0.4">
      <c r="A2179" s="87" t="s">
        <v>2528</v>
      </c>
      <c r="B2179" s="160" t="s">
        <v>2</v>
      </c>
      <c r="C2179" s="134">
        <v>17160</v>
      </c>
      <c r="D2179" s="107">
        <v>6000</v>
      </c>
      <c r="E2179" s="10">
        <v>93</v>
      </c>
      <c r="F2179" s="151" t="s">
        <v>2202</v>
      </c>
      <c r="G2179" s="156">
        <v>93</v>
      </c>
      <c r="H2179" s="149" t="s">
        <v>2202</v>
      </c>
      <c r="I2179" s="139"/>
    </row>
    <row r="2180" spans="1:9" s="9" customFormat="1" ht="30" customHeight="1" thickBot="1" x14ac:dyDescent="0.4">
      <c r="A2180" s="174" t="s">
        <v>2529</v>
      </c>
      <c r="B2180" s="160" t="s">
        <v>1453</v>
      </c>
      <c r="C2180" s="134">
        <v>6000</v>
      </c>
      <c r="D2180" s="107">
        <v>6000</v>
      </c>
      <c r="E2180" s="10">
        <v>44</v>
      </c>
      <c r="F2180" s="151" t="s">
        <v>2191</v>
      </c>
      <c r="G2180" s="156">
        <v>44</v>
      </c>
      <c r="H2180" s="149" t="s">
        <v>2191</v>
      </c>
      <c r="I2180" s="139"/>
    </row>
    <row r="2181" spans="1:9" s="9" customFormat="1" ht="30" customHeight="1" thickBot="1" x14ac:dyDescent="0.4">
      <c r="A2181" s="174" t="s">
        <v>2530</v>
      </c>
      <c r="B2181" s="160" t="s">
        <v>1254</v>
      </c>
      <c r="C2181" s="134">
        <v>1000</v>
      </c>
      <c r="D2181" s="107">
        <v>1000</v>
      </c>
      <c r="E2181" s="10" t="s">
        <v>2531</v>
      </c>
      <c r="F2181" s="151"/>
      <c r="G2181" s="156"/>
      <c r="H2181" s="149"/>
      <c r="I2181" s="139"/>
    </row>
    <row r="2182" spans="1:9" s="9" customFormat="1" ht="30" customHeight="1" thickBot="1" x14ac:dyDescent="0.4">
      <c r="A2182" s="174" t="s">
        <v>2532</v>
      </c>
      <c r="B2182" s="160" t="s">
        <v>228</v>
      </c>
      <c r="C2182" s="134">
        <v>12600</v>
      </c>
      <c r="D2182" s="107">
        <v>12600</v>
      </c>
      <c r="E2182" s="10">
        <v>105</v>
      </c>
      <c r="F2182" s="151" t="s">
        <v>2191</v>
      </c>
      <c r="G2182" s="156">
        <v>105</v>
      </c>
      <c r="H2182" s="149" t="s">
        <v>2191</v>
      </c>
      <c r="I2182" s="139"/>
    </row>
    <row r="2183" spans="1:9" s="9" customFormat="1" ht="30" customHeight="1" thickBot="1" x14ac:dyDescent="0.4">
      <c r="A2183" s="174" t="s">
        <v>2533</v>
      </c>
      <c r="B2183" s="160" t="s">
        <v>6</v>
      </c>
      <c r="C2183" s="134">
        <v>5000</v>
      </c>
      <c r="D2183" s="107">
        <v>5000</v>
      </c>
      <c r="E2183" s="10">
        <v>70</v>
      </c>
      <c r="F2183" s="151" t="s">
        <v>2243</v>
      </c>
      <c r="G2183" s="156">
        <v>70</v>
      </c>
      <c r="H2183" s="149" t="s">
        <v>2243</v>
      </c>
      <c r="I2183" s="139" t="s">
        <v>2534</v>
      </c>
    </row>
    <row r="2184" spans="1:9" s="9" customFormat="1" ht="30" customHeight="1" thickBot="1" x14ac:dyDescent="0.4">
      <c r="A2184" s="174" t="s">
        <v>2535</v>
      </c>
      <c r="B2184" s="160" t="s">
        <v>489</v>
      </c>
      <c r="C2184" s="134">
        <v>10800</v>
      </c>
      <c r="D2184" s="107">
        <v>10800</v>
      </c>
      <c r="E2184" s="10">
        <v>300</v>
      </c>
      <c r="F2184" s="151" t="s">
        <v>2243</v>
      </c>
      <c r="G2184" s="156">
        <v>300</v>
      </c>
      <c r="H2184" s="149" t="s">
        <v>2243</v>
      </c>
      <c r="I2184" s="139"/>
    </row>
    <row r="2185" spans="1:9" s="9" customFormat="1" ht="30" customHeight="1" thickBot="1" x14ac:dyDescent="0.4">
      <c r="A2185" s="174" t="s">
        <v>2536</v>
      </c>
      <c r="B2185" s="160" t="s">
        <v>489</v>
      </c>
      <c r="C2185" s="134">
        <v>30000</v>
      </c>
      <c r="D2185" s="107">
        <v>30000</v>
      </c>
      <c r="E2185" s="10">
        <v>250</v>
      </c>
      <c r="F2185" s="151" t="s">
        <v>2191</v>
      </c>
      <c r="G2185" s="156">
        <v>250</v>
      </c>
      <c r="H2185" s="149" t="s">
        <v>2191</v>
      </c>
      <c r="I2185" s="139"/>
    </row>
    <row r="2186" spans="1:9" ht="45.65" customHeight="1" thickBot="1" x14ac:dyDescent="0.4">
      <c r="A2186" s="87"/>
      <c r="B2186" s="83"/>
      <c r="C2186" s="135">
        <f>SUM(C2:C2085)</f>
        <v>20560726.210000001</v>
      </c>
      <c r="D2186" s="46"/>
      <c r="E2186" s="48"/>
      <c r="F2186" s="159"/>
      <c r="G2186" s="154"/>
      <c r="H2186" s="155"/>
      <c r="I2186" s="140"/>
    </row>
    <row r="2187" spans="1:9" s="9" customFormat="1" ht="45.65" customHeight="1" x14ac:dyDescent="0.35">
      <c r="A2187" s="78"/>
      <c r="B2187" s="63"/>
      <c r="C2187" s="64"/>
      <c r="D2187" s="45"/>
      <c r="E2187" s="65"/>
      <c r="F2187" s="128"/>
      <c r="G2187" s="103"/>
      <c r="H2187" s="98"/>
      <c r="I2187" s="66"/>
    </row>
    <row r="2188" spans="1:9" s="9" customFormat="1" ht="25.9" hidden="1" customHeight="1" thickBot="1" x14ac:dyDescent="0.4">
      <c r="A2188" s="78"/>
      <c r="B2188" s="63"/>
      <c r="C2188" s="64"/>
      <c r="D2188" s="175" t="s">
        <v>2160</v>
      </c>
      <c r="E2188" s="175"/>
      <c r="F2188" s="129">
        <f>COUNTIF(H1:H1838,"PLATINASTA PLUS")</f>
        <v>238</v>
      </c>
      <c r="G2188" s="104"/>
      <c r="H2188" s="138">
        <f>COUNTIF(H2:H1895,"PLATINASTA PLUS")</f>
        <v>261</v>
      </c>
      <c r="I2188" s="66"/>
    </row>
    <row r="2189" spans="1:9" ht="19.899999999999999" hidden="1" customHeight="1" thickBot="1" x14ac:dyDescent="0.4">
      <c r="A2189" s="79"/>
      <c r="D2189" s="175" t="s">
        <v>1604</v>
      </c>
      <c r="E2189" s="175"/>
      <c r="F2189" s="129">
        <f>COUNTIF(F2:F1895,"PLATINASTA")</f>
        <v>656</v>
      </c>
      <c r="G2189" s="104"/>
      <c r="H2189" s="138">
        <f>COUNTIF(H2:H1895,"PLATINASTA")</f>
        <v>332</v>
      </c>
    </row>
    <row r="2190" spans="1:9" ht="19.899999999999999" hidden="1" customHeight="1" thickBot="1" x14ac:dyDescent="0.4">
      <c r="A2190" s="79"/>
      <c r="C2190" s="7"/>
      <c r="D2190" s="175" t="s">
        <v>1605</v>
      </c>
      <c r="E2190" s="175"/>
      <c r="F2190" s="129">
        <f>COUNTIF(F2:F1895,"DIJAMANTSKA")</f>
        <v>970</v>
      </c>
      <c r="G2190" s="104"/>
      <c r="H2190" s="138">
        <f>COUNTIF(H2:H1895,"DIJAMANTSKA")</f>
        <v>54</v>
      </c>
    </row>
    <row r="2191" spans="1:9" ht="29.5" hidden="1" customHeight="1" thickBot="1" x14ac:dyDescent="0.4">
      <c r="A2191" s="79"/>
      <c r="B2191" s="8"/>
      <c r="C2191" s="7"/>
      <c r="D2191" s="175" t="s">
        <v>1559</v>
      </c>
      <c r="E2191" s="175"/>
      <c r="F2191" s="129">
        <f>COUNTIF(E2:E1895,"Nije bio/la član u godini uplate")</f>
        <v>46</v>
      </c>
      <c r="G2191" s="104"/>
      <c r="H2191" s="138">
        <f>COUNTIF(E2:E1895,"Nije bio/la član u godini uplate")</f>
        <v>46</v>
      </c>
    </row>
    <row r="2192" spans="1:9" ht="19.899999999999999" hidden="1" customHeight="1" thickBot="1" x14ac:dyDescent="0.4">
      <c r="A2192" s="79"/>
      <c r="B2192" s="56"/>
      <c r="C2192" s="7"/>
      <c r="D2192" s="175" t="s">
        <v>1563</v>
      </c>
      <c r="E2192" s="175"/>
      <c r="F2192" s="129">
        <f>COUNTIF(E2:E1895,"Nema upisan podatak u bazi")</f>
        <v>57</v>
      </c>
      <c r="G2192" s="104"/>
      <c r="H2192" s="138">
        <f>COUNTIF(E2:E1895,"Nema upisan podatak u bazi")</f>
        <v>57</v>
      </c>
    </row>
    <row r="2193" spans="1:9" ht="19.899999999999999" hidden="1" customHeight="1" thickBot="1" x14ac:dyDescent="0.4">
      <c r="A2193" s="79"/>
      <c r="D2193" s="175" t="s">
        <v>1558</v>
      </c>
      <c r="E2193" s="175"/>
      <c r="F2193" s="129">
        <f>COUNTIF(E2:E1895,"Društvo/ udruženje pčelara")</f>
        <v>47</v>
      </c>
      <c r="G2193" s="104"/>
      <c r="H2193" s="138">
        <f>COUNTIF(E2:E1895,"Društvo/ udruženje pčelara")</f>
        <v>47</v>
      </c>
    </row>
    <row r="2194" spans="1:9" ht="19.899999999999999" hidden="1" customHeight="1" thickBot="1" x14ac:dyDescent="0.4">
      <c r="A2194" s="79"/>
      <c r="D2194" s="175" t="s">
        <v>1580</v>
      </c>
      <c r="E2194" s="175"/>
      <c r="F2194" s="129">
        <f>COUNTIF(E2:E1895,"Firma/ organizacija")</f>
        <v>22</v>
      </c>
      <c r="G2194" s="104"/>
      <c r="H2194" s="138">
        <f>COUNTIF(E2:E1895,"Firma/ organizacija")</f>
        <v>22</v>
      </c>
    </row>
    <row r="2195" spans="1:9" ht="19.899999999999999" hidden="1" customHeight="1" thickBot="1" x14ac:dyDescent="0.4">
      <c r="A2195" s="79"/>
      <c r="D2195" s="175" t="s">
        <v>1584</v>
      </c>
      <c r="E2195" s="175"/>
      <c r="F2195" s="129">
        <f>COUNTIF(E2:E1895,"Nepoznat/a")</f>
        <v>92</v>
      </c>
      <c r="G2195" s="104"/>
      <c r="H2195" s="138">
        <f>COUNTIF(E2:E1895,"Nepoznat/a")</f>
        <v>92</v>
      </c>
    </row>
    <row r="2196" spans="1:9" ht="30.65" hidden="1" customHeight="1" thickBot="1" x14ac:dyDescent="0.4">
      <c r="A2196" s="79"/>
      <c r="D2196" s="175" t="s">
        <v>1564</v>
      </c>
      <c r="E2196" s="175"/>
      <c r="F2196" s="129">
        <f>SUM(F2189:F2195)</f>
        <v>1890</v>
      </c>
      <c r="G2196" s="104"/>
      <c r="H2196" s="138">
        <f>SUM(H2188:H2195)</f>
        <v>911</v>
      </c>
    </row>
    <row r="2197" spans="1:9" ht="30" hidden="1" customHeight="1" x14ac:dyDescent="0.35">
      <c r="A2197" s="16"/>
      <c r="I2197" s="62">
        <f>F2189+F2190+F2192</f>
        <v>1683</v>
      </c>
    </row>
    <row r="2198" spans="1:9" ht="30" customHeight="1" x14ac:dyDescent="0.35">
      <c r="A2198" s="16"/>
    </row>
    <row r="2199" spans="1:9" ht="30" customHeight="1" x14ac:dyDescent="0.35">
      <c r="A2199" s="16"/>
    </row>
    <row r="2200" spans="1:9" ht="30" customHeight="1" x14ac:dyDescent="0.35">
      <c r="A2200" s="16"/>
    </row>
    <row r="2201" spans="1:9" ht="30" customHeight="1" x14ac:dyDescent="0.35">
      <c r="A2201" s="16"/>
    </row>
    <row r="2202" spans="1:9" ht="30" customHeight="1" x14ac:dyDescent="0.35">
      <c r="A2202" s="16"/>
    </row>
    <row r="2203" spans="1:9" ht="30" customHeight="1" x14ac:dyDescent="0.35">
      <c r="A2203" s="16"/>
    </row>
    <row r="2204" spans="1:9" ht="30" customHeight="1" x14ac:dyDescent="0.35">
      <c r="A2204" s="16"/>
    </row>
    <row r="2205" spans="1:9" ht="30" customHeight="1" x14ac:dyDescent="0.35">
      <c r="A2205" s="16"/>
    </row>
    <row r="2206" spans="1:9" ht="30" customHeight="1" x14ac:dyDescent="0.35">
      <c r="A2206" s="16"/>
    </row>
    <row r="2207" spans="1:9" ht="30" customHeight="1" x14ac:dyDescent="0.35">
      <c r="A2207" s="16"/>
    </row>
    <row r="2208" spans="1:9" ht="30" customHeight="1" x14ac:dyDescent="0.35">
      <c r="A2208" s="16"/>
    </row>
    <row r="2209" spans="1:1" ht="30" customHeight="1" x14ac:dyDescent="0.35">
      <c r="A2209" s="16"/>
    </row>
    <row r="2210" spans="1:1" ht="30" customHeight="1" x14ac:dyDescent="0.35">
      <c r="A2210" s="16"/>
    </row>
    <row r="2211" spans="1:1" ht="30" customHeight="1" x14ac:dyDescent="0.35">
      <c r="A2211" s="16"/>
    </row>
    <row r="2212" spans="1:1" ht="30" customHeight="1" x14ac:dyDescent="0.35">
      <c r="A2212" s="16"/>
    </row>
    <row r="2213" spans="1:1" ht="30" customHeight="1" x14ac:dyDescent="0.35">
      <c r="A2213" s="16"/>
    </row>
    <row r="2214" spans="1:1" ht="30" customHeight="1" x14ac:dyDescent="0.35">
      <c r="A2214" s="16"/>
    </row>
    <row r="2215" spans="1:1" ht="30" customHeight="1" x14ac:dyDescent="0.35">
      <c r="A2215" s="16"/>
    </row>
    <row r="2216" spans="1:1" ht="30" customHeight="1" x14ac:dyDescent="0.35">
      <c r="A2216" s="16"/>
    </row>
    <row r="2217" spans="1:1" ht="30" customHeight="1" x14ac:dyDescent="0.35">
      <c r="A2217" s="16"/>
    </row>
    <row r="2218" spans="1:1" ht="30" customHeight="1" x14ac:dyDescent="0.35">
      <c r="A2218" s="16"/>
    </row>
    <row r="2219" spans="1:1" ht="30" customHeight="1" x14ac:dyDescent="0.35">
      <c r="A2219" s="16"/>
    </row>
    <row r="2220" spans="1:1" ht="30" customHeight="1" x14ac:dyDescent="0.35">
      <c r="A2220" s="16"/>
    </row>
    <row r="2221" spans="1:1" ht="30" customHeight="1" x14ac:dyDescent="0.35">
      <c r="A2221" s="16"/>
    </row>
    <row r="2222" spans="1:1" ht="30" customHeight="1" x14ac:dyDescent="0.35">
      <c r="A2222" s="16"/>
    </row>
    <row r="2223" spans="1:1" ht="30" customHeight="1" x14ac:dyDescent="0.35">
      <c r="A2223" s="16"/>
    </row>
    <row r="2224" spans="1:1" ht="30" customHeight="1" x14ac:dyDescent="0.35">
      <c r="A2224" s="16"/>
    </row>
    <row r="2225" spans="1:1" ht="30" customHeight="1" x14ac:dyDescent="0.35">
      <c r="A2225" s="16"/>
    </row>
    <row r="2226" spans="1:1" ht="30" customHeight="1" x14ac:dyDescent="0.35">
      <c r="A2226" s="16"/>
    </row>
    <row r="2227" spans="1:1" ht="30" customHeight="1" x14ac:dyDescent="0.35">
      <c r="A2227" s="16"/>
    </row>
    <row r="2228" spans="1:1" ht="30" customHeight="1" x14ac:dyDescent="0.35">
      <c r="A2228" s="16"/>
    </row>
    <row r="2229" spans="1:1" ht="30" customHeight="1" x14ac:dyDescent="0.35">
      <c r="A2229" s="16"/>
    </row>
    <row r="2230" spans="1:1" ht="30" customHeight="1" x14ac:dyDescent="0.35">
      <c r="A2230" s="16"/>
    </row>
    <row r="2231" spans="1:1" ht="30" customHeight="1" x14ac:dyDescent="0.35">
      <c r="A2231" s="16"/>
    </row>
    <row r="2232" spans="1:1" ht="30" customHeight="1" x14ac:dyDescent="0.35">
      <c r="A2232" s="16"/>
    </row>
    <row r="2233" spans="1:1" ht="30" customHeight="1" x14ac:dyDescent="0.35">
      <c r="A2233" s="16"/>
    </row>
    <row r="2234" spans="1:1" ht="30" customHeight="1" x14ac:dyDescent="0.35">
      <c r="A2234" s="16"/>
    </row>
    <row r="2235" spans="1:1" ht="30" customHeight="1" x14ac:dyDescent="0.35">
      <c r="A2235" s="16"/>
    </row>
    <row r="2236" spans="1:1" ht="30" customHeight="1" x14ac:dyDescent="0.35">
      <c r="A2236" s="16"/>
    </row>
    <row r="2237" spans="1:1" ht="30" customHeight="1" x14ac:dyDescent="0.35">
      <c r="A2237" s="16"/>
    </row>
    <row r="2238" spans="1:1" ht="30" customHeight="1" x14ac:dyDescent="0.35">
      <c r="A2238" s="16"/>
    </row>
    <row r="2239" spans="1:1" ht="30" customHeight="1" x14ac:dyDescent="0.35">
      <c r="A2239" s="16"/>
    </row>
    <row r="2240" spans="1:1" ht="30" customHeight="1" x14ac:dyDescent="0.35">
      <c r="A2240" s="16"/>
    </row>
    <row r="2241" spans="1:1" ht="30" customHeight="1" x14ac:dyDescent="0.35">
      <c r="A2241" s="16"/>
    </row>
    <row r="2242" spans="1:1" ht="30" customHeight="1" x14ac:dyDescent="0.35">
      <c r="A2242" s="16"/>
    </row>
    <row r="2243" spans="1:1" ht="30" customHeight="1" x14ac:dyDescent="0.35">
      <c r="A2243" s="16"/>
    </row>
    <row r="2244" spans="1:1" ht="30" customHeight="1" x14ac:dyDescent="0.35">
      <c r="A2244" s="16"/>
    </row>
    <row r="2245" spans="1:1" ht="30" customHeight="1" x14ac:dyDescent="0.35">
      <c r="A2245" s="16"/>
    </row>
    <row r="2246" spans="1:1" ht="30" customHeight="1" x14ac:dyDescent="0.35">
      <c r="A2246" s="16"/>
    </row>
    <row r="2247" spans="1:1" ht="30" customHeight="1" x14ac:dyDescent="0.35">
      <c r="A2247" s="16"/>
    </row>
    <row r="2248" spans="1:1" ht="30" customHeight="1" x14ac:dyDescent="0.35">
      <c r="A2248" s="16"/>
    </row>
    <row r="2249" spans="1:1" ht="30" customHeight="1" x14ac:dyDescent="0.35">
      <c r="A2249" s="16"/>
    </row>
    <row r="2250" spans="1:1" ht="30" customHeight="1" x14ac:dyDescent="0.35">
      <c r="A2250" s="16"/>
    </row>
    <row r="2251" spans="1:1" ht="30" customHeight="1" x14ac:dyDescent="0.35">
      <c r="A2251" s="16"/>
    </row>
    <row r="2252" spans="1:1" ht="30" customHeight="1" x14ac:dyDescent="0.35">
      <c r="A2252" s="16"/>
    </row>
    <row r="2253" spans="1:1" ht="30" customHeight="1" x14ac:dyDescent="0.35">
      <c r="A2253" s="16"/>
    </row>
    <row r="2254" spans="1:1" ht="30" customHeight="1" x14ac:dyDescent="0.35">
      <c r="A2254" s="16"/>
    </row>
    <row r="2255" spans="1:1" ht="30" customHeight="1" x14ac:dyDescent="0.35">
      <c r="A2255" s="16"/>
    </row>
    <row r="2256" spans="1:1" ht="30" customHeight="1" x14ac:dyDescent="0.35">
      <c r="A2256" s="16"/>
    </row>
    <row r="2257" spans="1:1" ht="30" customHeight="1" x14ac:dyDescent="0.35">
      <c r="A2257" s="16"/>
    </row>
    <row r="2258" spans="1:1" ht="30" customHeight="1" x14ac:dyDescent="0.35">
      <c r="A2258" s="16"/>
    </row>
    <row r="2259" spans="1:1" ht="30" customHeight="1" x14ac:dyDescent="0.35">
      <c r="A2259" s="16"/>
    </row>
    <row r="2260" spans="1:1" ht="30" customHeight="1" x14ac:dyDescent="0.35">
      <c r="A2260" s="16"/>
    </row>
    <row r="2261" spans="1:1" ht="30" customHeight="1" x14ac:dyDescent="0.35">
      <c r="A2261" s="16"/>
    </row>
    <row r="2262" spans="1:1" ht="30" customHeight="1" x14ac:dyDescent="0.35">
      <c r="A2262" s="16"/>
    </row>
    <row r="2263" spans="1:1" ht="30" customHeight="1" x14ac:dyDescent="0.35">
      <c r="A2263" s="16"/>
    </row>
    <row r="2264" spans="1:1" ht="30" customHeight="1" x14ac:dyDescent="0.35">
      <c r="A2264" s="16"/>
    </row>
    <row r="2265" spans="1:1" ht="30" customHeight="1" x14ac:dyDescent="0.35">
      <c r="A2265" s="16"/>
    </row>
    <row r="2266" spans="1:1" ht="30" customHeight="1" x14ac:dyDescent="0.35">
      <c r="A2266" s="16"/>
    </row>
    <row r="2267" spans="1:1" ht="30" customHeight="1" x14ac:dyDescent="0.35">
      <c r="A2267" s="16"/>
    </row>
    <row r="2268" spans="1:1" ht="30" customHeight="1" x14ac:dyDescent="0.35">
      <c r="A2268" s="16"/>
    </row>
    <row r="2269" spans="1:1" ht="30" customHeight="1" x14ac:dyDescent="0.35">
      <c r="A2269" s="16"/>
    </row>
    <row r="2270" spans="1:1" ht="30" customHeight="1" x14ac:dyDescent="0.35">
      <c r="A2270" s="16"/>
    </row>
    <row r="2271" spans="1:1" ht="30" customHeight="1" x14ac:dyDescent="0.35">
      <c r="A2271" s="16"/>
    </row>
    <row r="2272" spans="1:1" ht="30" customHeight="1" x14ac:dyDescent="0.35">
      <c r="A2272" s="16"/>
    </row>
    <row r="2273" spans="1:1" ht="30" customHeight="1" x14ac:dyDescent="0.35">
      <c r="A2273" s="16"/>
    </row>
    <row r="2274" spans="1:1" ht="30" customHeight="1" x14ac:dyDescent="0.35">
      <c r="A2274" s="16"/>
    </row>
    <row r="2275" spans="1:1" ht="30" customHeight="1" x14ac:dyDescent="0.35">
      <c r="A2275" s="16"/>
    </row>
    <row r="2276" spans="1:1" ht="30" customHeight="1" x14ac:dyDescent="0.35">
      <c r="A2276" s="16"/>
    </row>
    <row r="2277" spans="1:1" ht="30" customHeight="1" x14ac:dyDescent="0.35">
      <c r="A2277" s="16"/>
    </row>
    <row r="2278" spans="1:1" ht="30" customHeight="1" x14ac:dyDescent="0.35">
      <c r="A2278" s="16"/>
    </row>
    <row r="2279" spans="1:1" ht="30" customHeight="1" x14ac:dyDescent="0.35">
      <c r="A2279" s="16"/>
    </row>
    <row r="2280" spans="1:1" ht="30" customHeight="1" x14ac:dyDescent="0.35">
      <c r="A2280" s="16"/>
    </row>
    <row r="2281" spans="1:1" ht="30" customHeight="1" x14ac:dyDescent="0.35">
      <c r="A2281" s="16"/>
    </row>
    <row r="2282" spans="1:1" ht="30" customHeight="1" x14ac:dyDescent="0.35">
      <c r="A2282" s="16"/>
    </row>
    <row r="2283" spans="1:1" ht="30" customHeight="1" x14ac:dyDescent="0.35">
      <c r="A2283" s="16"/>
    </row>
    <row r="2284" spans="1:1" ht="30" customHeight="1" x14ac:dyDescent="0.35">
      <c r="A2284" s="16"/>
    </row>
    <row r="2285" spans="1:1" ht="30" customHeight="1" x14ac:dyDescent="0.35">
      <c r="A2285" s="16"/>
    </row>
    <row r="2286" spans="1:1" ht="30" customHeight="1" x14ac:dyDescent="0.35">
      <c r="A2286" s="16"/>
    </row>
    <row r="2287" spans="1:1" ht="30" customHeight="1" x14ac:dyDescent="0.35">
      <c r="A2287" s="16"/>
    </row>
    <row r="2288" spans="1:1" ht="30" customHeight="1" x14ac:dyDescent="0.35">
      <c r="A2288" s="16"/>
    </row>
    <row r="2289" spans="1:1" ht="30" customHeight="1" x14ac:dyDescent="0.35">
      <c r="A2289" s="16"/>
    </row>
    <row r="2290" spans="1:1" ht="30" customHeight="1" x14ac:dyDescent="0.35">
      <c r="A2290" s="16"/>
    </row>
    <row r="2291" spans="1:1" ht="30" customHeight="1" x14ac:dyDescent="0.35">
      <c r="A2291" s="16"/>
    </row>
    <row r="2292" spans="1:1" ht="30" customHeight="1" x14ac:dyDescent="0.35">
      <c r="A2292" s="16"/>
    </row>
    <row r="2293" spans="1:1" ht="30" customHeight="1" x14ac:dyDescent="0.35">
      <c r="A2293" s="16"/>
    </row>
    <row r="2294" spans="1:1" ht="30" customHeight="1" x14ac:dyDescent="0.35">
      <c r="A2294" s="16"/>
    </row>
    <row r="2295" spans="1:1" ht="30" customHeight="1" x14ac:dyDescent="0.35">
      <c r="A2295" s="16"/>
    </row>
    <row r="2296" spans="1:1" ht="30" customHeight="1" x14ac:dyDescent="0.35">
      <c r="A2296" s="16"/>
    </row>
    <row r="2297" spans="1:1" ht="30" customHeight="1" x14ac:dyDescent="0.35">
      <c r="A2297" s="16"/>
    </row>
    <row r="2298" spans="1:1" ht="30" customHeight="1" x14ac:dyDescent="0.35">
      <c r="A2298" s="16"/>
    </row>
    <row r="2299" spans="1:1" ht="30" customHeight="1" x14ac:dyDescent="0.35">
      <c r="A2299" s="16"/>
    </row>
    <row r="2300" spans="1:1" ht="30" customHeight="1" x14ac:dyDescent="0.35">
      <c r="A2300" s="16"/>
    </row>
    <row r="2301" spans="1:1" ht="30" customHeight="1" x14ac:dyDescent="0.35">
      <c r="A2301" s="16"/>
    </row>
    <row r="2302" spans="1:1" ht="30" customHeight="1" x14ac:dyDescent="0.35">
      <c r="A2302" s="16"/>
    </row>
    <row r="2303" spans="1:1" ht="30" customHeight="1" x14ac:dyDescent="0.35">
      <c r="A2303" s="16"/>
    </row>
    <row r="2304" spans="1:1" ht="30" customHeight="1" x14ac:dyDescent="0.35">
      <c r="A2304" s="16"/>
    </row>
    <row r="2305" spans="1:1" ht="30" customHeight="1" x14ac:dyDescent="0.35">
      <c r="A2305" s="16"/>
    </row>
    <row r="2306" spans="1:1" ht="30" customHeight="1" x14ac:dyDescent="0.35">
      <c r="A2306" s="16"/>
    </row>
    <row r="2307" spans="1:1" ht="30" customHeight="1" x14ac:dyDescent="0.35">
      <c r="A2307" s="16"/>
    </row>
    <row r="2308" spans="1:1" ht="30" customHeight="1" x14ac:dyDescent="0.35">
      <c r="A2308" s="16"/>
    </row>
    <row r="2309" spans="1:1" ht="30" customHeight="1" x14ac:dyDescent="0.35">
      <c r="A2309" s="16"/>
    </row>
    <row r="2310" spans="1:1" ht="30" customHeight="1" x14ac:dyDescent="0.35">
      <c r="A2310" s="16"/>
    </row>
    <row r="2311" spans="1:1" ht="30" customHeight="1" x14ac:dyDescent="0.35">
      <c r="A2311" s="16"/>
    </row>
    <row r="2312" spans="1:1" ht="30" customHeight="1" x14ac:dyDescent="0.35">
      <c r="A2312" s="16"/>
    </row>
    <row r="2313" spans="1:1" ht="30" customHeight="1" x14ac:dyDescent="0.35">
      <c r="A2313" s="16"/>
    </row>
    <row r="2314" spans="1:1" ht="30" customHeight="1" x14ac:dyDescent="0.35">
      <c r="A2314" s="16"/>
    </row>
    <row r="2315" spans="1:1" ht="30" customHeight="1" x14ac:dyDescent="0.35">
      <c r="A2315" s="16"/>
    </row>
    <row r="2316" spans="1:1" ht="30" customHeight="1" x14ac:dyDescent="0.35">
      <c r="A2316" s="16"/>
    </row>
    <row r="2317" spans="1:1" ht="30" customHeight="1" x14ac:dyDescent="0.35">
      <c r="A2317" s="16"/>
    </row>
    <row r="2318" spans="1:1" ht="30" customHeight="1" x14ac:dyDescent="0.35">
      <c r="A2318" s="16"/>
    </row>
    <row r="2319" spans="1:1" ht="30" customHeight="1" x14ac:dyDescent="0.35">
      <c r="A2319" s="16"/>
    </row>
    <row r="2320" spans="1:1" ht="30" customHeight="1" x14ac:dyDescent="0.35">
      <c r="A2320" s="16"/>
    </row>
    <row r="2321" spans="1:1" ht="30" customHeight="1" x14ac:dyDescent="0.35">
      <c r="A2321" s="16"/>
    </row>
    <row r="2322" spans="1:1" ht="30" customHeight="1" x14ac:dyDescent="0.35">
      <c r="A2322" s="16"/>
    </row>
    <row r="2323" spans="1:1" ht="30" customHeight="1" x14ac:dyDescent="0.35">
      <c r="A2323" s="16"/>
    </row>
    <row r="2324" spans="1:1" ht="30" customHeight="1" x14ac:dyDescent="0.35">
      <c r="A2324" s="16"/>
    </row>
    <row r="2325" spans="1:1" ht="30" customHeight="1" x14ac:dyDescent="0.35">
      <c r="A2325" s="16"/>
    </row>
    <row r="2326" spans="1:1" ht="30" customHeight="1" x14ac:dyDescent="0.35">
      <c r="A2326" s="16"/>
    </row>
    <row r="2327" spans="1:1" ht="30" customHeight="1" x14ac:dyDescent="0.35">
      <c r="A2327" s="16"/>
    </row>
    <row r="2328" spans="1:1" ht="30" customHeight="1" x14ac:dyDescent="0.35">
      <c r="A2328" s="16"/>
    </row>
    <row r="2329" spans="1:1" ht="30" customHeight="1" x14ac:dyDescent="0.35">
      <c r="A2329" s="16"/>
    </row>
    <row r="2330" spans="1:1" ht="30" customHeight="1" x14ac:dyDescent="0.35">
      <c r="A2330" s="16"/>
    </row>
    <row r="2331" spans="1:1" ht="30" customHeight="1" x14ac:dyDescent="0.35">
      <c r="A2331" s="16"/>
    </row>
    <row r="2332" spans="1:1" ht="30" customHeight="1" x14ac:dyDescent="0.35">
      <c r="A2332" s="16"/>
    </row>
    <row r="2333" spans="1:1" ht="30" customHeight="1" x14ac:dyDescent="0.35">
      <c r="A2333" s="16"/>
    </row>
    <row r="2334" spans="1:1" ht="30" customHeight="1" x14ac:dyDescent="0.35">
      <c r="A2334" s="16"/>
    </row>
    <row r="2335" spans="1:1" ht="30" customHeight="1" x14ac:dyDescent="0.35">
      <c r="A2335" s="16"/>
    </row>
    <row r="2336" spans="1:1" ht="30" customHeight="1" x14ac:dyDescent="0.35">
      <c r="A2336" s="16"/>
    </row>
    <row r="2337" spans="1:1" ht="30" customHeight="1" x14ac:dyDescent="0.35">
      <c r="A2337" s="16"/>
    </row>
    <row r="2338" spans="1:1" ht="30" customHeight="1" x14ac:dyDescent="0.35">
      <c r="A2338" s="16"/>
    </row>
    <row r="2339" spans="1:1" ht="30" customHeight="1" x14ac:dyDescent="0.35">
      <c r="A2339" s="16"/>
    </row>
    <row r="2340" spans="1:1" ht="30" customHeight="1" x14ac:dyDescent="0.35">
      <c r="A2340" s="16"/>
    </row>
    <row r="2341" spans="1:1" ht="30" customHeight="1" x14ac:dyDescent="0.35">
      <c r="A2341" s="16"/>
    </row>
    <row r="2342" spans="1:1" ht="30" customHeight="1" x14ac:dyDescent="0.35">
      <c r="A2342" s="16"/>
    </row>
    <row r="2343" spans="1:1" ht="30" customHeight="1" x14ac:dyDescent="0.35">
      <c r="A2343" s="16"/>
    </row>
    <row r="2344" spans="1:1" ht="30" customHeight="1" x14ac:dyDescent="0.35">
      <c r="A2344" s="16"/>
    </row>
    <row r="2345" spans="1:1" ht="30" customHeight="1" x14ac:dyDescent="0.35">
      <c r="A2345" s="16"/>
    </row>
    <row r="2346" spans="1:1" ht="30" customHeight="1" x14ac:dyDescent="0.35">
      <c r="A2346" s="16"/>
    </row>
    <row r="2347" spans="1:1" ht="30" customHeight="1" x14ac:dyDescent="0.35">
      <c r="A2347" s="16"/>
    </row>
    <row r="2348" spans="1:1" ht="30" customHeight="1" x14ac:dyDescent="0.35">
      <c r="A2348" s="16"/>
    </row>
    <row r="2349" spans="1:1" ht="30" customHeight="1" x14ac:dyDescent="0.35">
      <c r="A2349" s="16"/>
    </row>
    <row r="2350" spans="1:1" ht="30" customHeight="1" x14ac:dyDescent="0.35">
      <c r="A2350" s="16"/>
    </row>
    <row r="2351" spans="1:1" ht="30" customHeight="1" x14ac:dyDescent="0.35">
      <c r="A2351" s="16"/>
    </row>
    <row r="2352" spans="1:1" ht="30" customHeight="1" x14ac:dyDescent="0.35">
      <c r="A2352" s="16"/>
    </row>
    <row r="2353" spans="1:1" ht="30" customHeight="1" x14ac:dyDescent="0.35">
      <c r="A2353" s="16"/>
    </row>
    <row r="2354" spans="1:1" ht="30" customHeight="1" x14ac:dyDescent="0.35">
      <c r="A2354" s="16"/>
    </row>
    <row r="2355" spans="1:1" ht="30" customHeight="1" x14ac:dyDescent="0.35">
      <c r="A2355" s="16"/>
    </row>
    <row r="2356" spans="1:1" ht="30" customHeight="1" x14ac:dyDescent="0.35">
      <c r="A2356" s="16"/>
    </row>
    <row r="2357" spans="1:1" ht="30" customHeight="1" x14ac:dyDescent="0.35">
      <c r="A2357" s="16"/>
    </row>
    <row r="2358" spans="1:1" ht="30" customHeight="1" x14ac:dyDescent="0.35">
      <c r="A2358" s="16"/>
    </row>
    <row r="2359" spans="1:1" ht="30" customHeight="1" x14ac:dyDescent="0.35">
      <c r="A2359" s="16"/>
    </row>
    <row r="2360" spans="1:1" ht="30" customHeight="1" x14ac:dyDescent="0.35">
      <c r="A2360" s="16"/>
    </row>
    <row r="2361" spans="1:1" ht="30" customHeight="1" x14ac:dyDescent="0.35">
      <c r="A2361" s="16"/>
    </row>
    <row r="2362" spans="1:1" ht="30" customHeight="1" x14ac:dyDescent="0.35">
      <c r="A2362" s="16"/>
    </row>
    <row r="2363" spans="1:1" ht="30" customHeight="1" x14ac:dyDescent="0.35">
      <c r="A2363" s="16"/>
    </row>
    <row r="2364" spans="1:1" ht="30" customHeight="1" x14ac:dyDescent="0.35">
      <c r="A2364" s="16"/>
    </row>
    <row r="2365" spans="1:1" ht="30" customHeight="1" x14ac:dyDescent="0.35">
      <c r="A2365" s="16"/>
    </row>
    <row r="2366" spans="1:1" ht="30" customHeight="1" x14ac:dyDescent="0.35">
      <c r="A2366" s="16"/>
    </row>
    <row r="2367" spans="1:1" ht="30" customHeight="1" x14ac:dyDescent="0.35">
      <c r="A2367" s="16"/>
    </row>
    <row r="2368" spans="1:1" ht="30" customHeight="1" x14ac:dyDescent="0.35">
      <c r="A2368" s="16"/>
    </row>
    <row r="2369" spans="1:1" ht="30" customHeight="1" x14ac:dyDescent="0.35">
      <c r="A2369" s="16"/>
    </row>
    <row r="2370" spans="1:1" ht="30" customHeight="1" x14ac:dyDescent="0.35">
      <c r="A2370" s="16"/>
    </row>
    <row r="2371" spans="1:1" ht="30" customHeight="1" x14ac:dyDescent="0.35">
      <c r="A2371" s="16"/>
    </row>
    <row r="2372" spans="1:1" ht="30" customHeight="1" x14ac:dyDescent="0.35">
      <c r="A2372" s="16"/>
    </row>
    <row r="2373" spans="1:1" ht="30" customHeight="1" x14ac:dyDescent="0.35">
      <c r="A2373" s="16"/>
    </row>
    <row r="2374" spans="1:1" ht="30" customHeight="1" x14ac:dyDescent="0.35">
      <c r="A2374" s="16"/>
    </row>
    <row r="2375" spans="1:1" ht="30" customHeight="1" x14ac:dyDescent="0.35">
      <c r="A2375" s="16"/>
    </row>
    <row r="2376" spans="1:1" ht="30" customHeight="1" x14ac:dyDescent="0.35">
      <c r="A2376" s="16"/>
    </row>
    <row r="2377" spans="1:1" ht="30" customHeight="1" x14ac:dyDescent="0.35">
      <c r="A2377" s="16"/>
    </row>
    <row r="2378" spans="1:1" ht="30" customHeight="1" x14ac:dyDescent="0.35">
      <c r="A2378" s="16"/>
    </row>
    <row r="2379" spans="1:1" ht="30" customHeight="1" x14ac:dyDescent="0.35">
      <c r="A2379" s="16"/>
    </row>
    <row r="2380" spans="1:1" ht="30" customHeight="1" x14ac:dyDescent="0.35">
      <c r="A2380" s="16"/>
    </row>
    <row r="2381" spans="1:1" ht="30" customHeight="1" x14ac:dyDescent="0.35">
      <c r="A2381" s="16"/>
    </row>
    <row r="2382" spans="1:1" ht="30" customHeight="1" x14ac:dyDescent="0.35">
      <c r="A2382" s="16"/>
    </row>
    <row r="2383" spans="1:1" ht="30" customHeight="1" x14ac:dyDescent="0.35">
      <c r="A2383" s="16"/>
    </row>
    <row r="2384" spans="1:1" ht="30" customHeight="1" x14ac:dyDescent="0.35">
      <c r="A2384" s="16"/>
    </row>
    <row r="2385" spans="1:1" ht="30" customHeight="1" x14ac:dyDescent="0.35">
      <c r="A2385" s="16"/>
    </row>
    <row r="2386" spans="1:1" ht="30" customHeight="1" x14ac:dyDescent="0.35">
      <c r="A2386" s="16"/>
    </row>
    <row r="2387" spans="1:1" ht="30" customHeight="1" x14ac:dyDescent="0.35">
      <c r="A2387" s="16"/>
    </row>
    <row r="2388" spans="1:1" ht="30" customHeight="1" x14ac:dyDescent="0.35">
      <c r="A2388" s="16"/>
    </row>
    <row r="2389" spans="1:1" ht="30" customHeight="1" x14ac:dyDescent="0.35">
      <c r="A2389" s="16"/>
    </row>
    <row r="2390" spans="1:1" ht="30" customHeight="1" x14ac:dyDescent="0.35">
      <c r="A2390" s="16"/>
    </row>
    <row r="2391" spans="1:1" ht="30" customHeight="1" x14ac:dyDescent="0.35">
      <c r="A2391" s="16"/>
    </row>
    <row r="2392" spans="1:1" ht="30" customHeight="1" x14ac:dyDescent="0.35">
      <c r="A2392" s="16"/>
    </row>
    <row r="2393" spans="1:1" ht="30" customHeight="1" x14ac:dyDescent="0.35">
      <c r="A2393" s="16"/>
    </row>
    <row r="2394" spans="1:1" ht="30" customHeight="1" x14ac:dyDescent="0.35">
      <c r="A2394" s="16"/>
    </row>
    <row r="2395" spans="1:1" ht="30" customHeight="1" x14ac:dyDescent="0.35">
      <c r="A2395" s="16"/>
    </row>
    <row r="2396" spans="1:1" ht="30" customHeight="1" x14ac:dyDescent="0.35">
      <c r="A2396" s="16"/>
    </row>
    <row r="2397" spans="1:1" ht="30" customHeight="1" x14ac:dyDescent="0.35">
      <c r="A2397" s="16"/>
    </row>
    <row r="2398" spans="1:1" ht="30" customHeight="1" x14ac:dyDescent="0.35">
      <c r="A2398" s="16"/>
    </row>
    <row r="2399" spans="1:1" ht="30" customHeight="1" x14ac:dyDescent="0.35">
      <c r="A2399" s="16"/>
    </row>
    <row r="2400" spans="1:1" ht="30" customHeight="1" x14ac:dyDescent="0.35">
      <c r="A2400" s="16"/>
    </row>
    <row r="2401" spans="1:1" ht="30" customHeight="1" x14ac:dyDescent="0.35">
      <c r="A2401" s="16"/>
    </row>
    <row r="2402" spans="1:1" ht="30" customHeight="1" x14ac:dyDescent="0.35">
      <c r="A2402" s="16"/>
    </row>
    <row r="2403" spans="1:1" ht="30" customHeight="1" x14ac:dyDescent="0.35">
      <c r="A2403" s="16"/>
    </row>
    <row r="2404" spans="1:1" ht="30" customHeight="1" x14ac:dyDescent="0.35">
      <c r="A2404" s="16"/>
    </row>
    <row r="2405" spans="1:1" ht="30" customHeight="1" x14ac:dyDescent="0.35">
      <c r="A2405" s="16"/>
    </row>
    <row r="2406" spans="1:1" ht="30" customHeight="1" x14ac:dyDescent="0.35">
      <c r="A2406" s="16"/>
    </row>
    <row r="2407" spans="1:1" ht="30" customHeight="1" x14ac:dyDescent="0.35">
      <c r="A2407" s="16"/>
    </row>
    <row r="2408" spans="1:1" ht="30" customHeight="1" x14ac:dyDescent="0.35">
      <c r="A2408" s="16"/>
    </row>
    <row r="2409" spans="1:1" ht="30" customHeight="1" x14ac:dyDescent="0.35">
      <c r="A2409" s="16"/>
    </row>
    <row r="2410" spans="1:1" ht="30" customHeight="1" x14ac:dyDescent="0.35">
      <c r="A2410" s="16"/>
    </row>
    <row r="2411" spans="1:1" ht="30" customHeight="1" x14ac:dyDescent="0.35">
      <c r="A2411" s="16"/>
    </row>
    <row r="2412" spans="1:1" ht="30" customHeight="1" x14ac:dyDescent="0.35">
      <c r="A2412" s="16"/>
    </row>
    <row r="2413" spans="1:1" ht="30" customHeight="1" x14ac:dyDescent="0.35">
      <c r="A2413" s="16"/>
    </row>
    <row r="2414" spans="1:1" ht="30" customHeight="1" x14ac:dyDescent="0.35">
      <c r="A2414" s="16"/>
    </row>
    <row r="2415" spans="1:1" ht="30" customHeight="1" x14ac:dyDescent="0.35">
      <c r="A2415" s="16"/>
    </row>
    <row r="2416" spans="1:1" ht="30" customHeight="1" x14ac:dyDescent="0.35">
      <c r="A2416" s="16"/>
    </row>
    <row r="2417" spans="1:1" ht="30" customHeight="1" x14ac:dyDescent="0.35">
      <c r="A2417" s="16"/>
    </row>
    <row r="2418" spans="1:1" ht="30" customHeight="1" x14ac:dyDescent="0.35">
      <c r="A2418" s="16"/>
    </row>
    <row r="2419" spans="1:1" ht="30" customHeight="1" x14ac:dyDescent="0.35">
      <c r="A2419" s="16"/>
    </row>
    <row r="2420" spans="1:1" ht="30" customHeight="1" x14ac:dyDescent="0.35">
      <c r="A2420" s="16"/>
    </row>
    <row r="2421" spans="1:1" ht="30" customHeight="1" x14ac:dyDescent="0.35">
      <c r="A2421" s="16"/>
    </row>
    <row r="2422" spans="1:1" ht="30" customHeight="1" x14ac:dyDescent="0.35">
      <c r="A2422" s="16"/>
    </row>
    <row r="2423" spans="1:1" ht="30" customHeight="1" x14ac:dyDescent="0.35">
      <c r="A2423" s="16"/>
    </row>
    <row r="2424" spans="1:1" ht="30" customHeight="1" x14ac:dyDescent="0.35">
      <c r="A2424" s="16"/>
    </row>
    <row r="2425" spans="1:1" ht="30" customHeight="1" x14ac:dyDescent="0.35">
      <c r="A2425" s="16"/>
    </row>
    <row r="2426" spans="1:1" ht="30" customHeight="1" x14ac:dyDescent="0.35">
      <c r="A2426" s="16"/>
    </row>
    <row r="2427" spans="1:1" ht="30" customHeight="1" x14ac:dyDescent="0.35">
      <c r="A2427" s="16"/>
    </row>
    <row r="2428" spans="1:1" ht="30" customHeight="1" x14ac:dyDescent="0.35">
      <c r="A2428" s="16"/>
    </row>
    <row r="2429" spans="1:1" ht="30" customHeight="1" x14ac:dyDescent="0.35">
      <c r="A2429" s="16"/>
    </row>
    <row r="2430" spans="1:1" ht="30" customHeight="1" x14ac:dyDescent="0.35">
      <c r="A2430" s="16"/>
    </row>
    <row r="2431" spans="1:1" ht="30" customHeight="1" x14ac:dyDescent="0.35">
      <c r="A2431" s="16"/>
    </row>
    <row r="2432" spans="1:1" ht="30" customHeight="1" x14ac:dyDescent="0.35">
      <c r="A2432" s="16"/>
    </row>
    <row r="2433" spans="1:1" ht="30" customHeight="1" x14ac:dyDescent="0.35">
      <c r="A2433" s="16"/>
    </row>
    <row r="2434" spans="1:1" ht="30" customHeight="1" x14ac:dyDescent="0.35">
      <c r="A2434" s="16"/>
    </row>
    <row r="2435" spans="1:1" ht="30" customHeight="1" x14ac:dyDescent="0.35">
      <c r="A2435" s="16"/>
    </row>
    <row r="2436" spans="1:1" ht="30" customHeight="1" x14ac:dyDescent="0.35">
      <c r="A2436" s="16"/>
    </row>
    <row r="2437" spans="1:1" ht="30" customHeight="1" x14ac:dyDescent="0.35">
      <c r="A2437" s="16"/>
    </row>
    <row r="2438" spans="1:1" ht="30" customHeight="1" x14ac:dyDescent="0.35">
      <c r="A2438" s="16"/>
    </row>
    <row r="2439" spans="1:1" ht="30" customHeight="1" x14ac:dyDescent="0.35">
      <c r="A2439" s="16"/>
    </row>
    <row r="2440" spans="1:1" ht="30" customHeight="1" x14ac:dyDescent="0.35">
      <c r="A2440" s="16"/>
    </row>
    <row r="2441" spans="1:1" ht="30" customHeight="1" x14ac:dyDescent="0.35">
      <c r="A2441" s="16"/>
    </row>
    <row r="2442" spans="1:1" ht="30" customHeight="1" x14ac:dyDescent="0.35">
      <c r="A2442" s="16"/>
    </row>
    <row r="2443" spans="1:1" ht="30" customHeight="1" x14ac:dyDescent="0.35">
      <c r="A2443" s="16"/>
    </row>
    <row r="2444" spans="1:1" ht="30" customHeight="1" x14ac:dyDescent="0.35">
      <c r="A2444" s="16"/>
    </row>
    <row r="2445" spans="1:1" ht="30" customHeight="1" x14ac:dyDescent="0.35">
      <c r="A2445" s="16"/>
    </row>
    <row r="2446" spans="1:1" ht="30" customHeight="1" x14ac:dyDescent="0.35">
      <c r="A2446" s="16"/>
    </row>
    <row r="2447" spans="1:1" ht="30" customHeight="1" x14ac:dyDescent="0.35">
      <c r="A2447" s="16"/>
    </row>
    <row r="2448" spans="1:1" ht="30" customHeight="1" x14ac:dyDescent="0.35">
      <c r="A2448" s="16"/>
    </row>
    <row r="2449" spans="1:1" ht="30" customHeight="1" x14ac:dyDescent="0.35">
      <c r="A2449" s="16"/>
    </row>
    <row r="2450" spans="1:1" ht="30" customHeight="1" x14ac:dyDescent="0.35">
      <c r="A2450" s="16"/>
    </row>
    <row r="2451" spans="1:1" ht="30" customHeight="1" x14ac:dyDescent="0.35">
      <c r="A2451" s="16"/>
    </row>
    <row r="2452" spans="1:1" ht="30" customHeight="1" x14ac:dyDescent="0.35">
      <c r="A2452" s="16"/>
    </row>
    <row r="2453" spans="1:1" ht="30" customHeight="1" x14ac:dyDescent="0.35">
      <c r="A2453" s="16"/>
    </row>
    <row r="2454" spans="1:1" ht="30" customHeight="1" x14ac:dyDescent="0.35">
      <c r="A2454" s="16"/>
    </row>
    <row r="2455" spans="1:1" ht="30" customHeight="1" x14ac:dyDescent="0.35">
      <c r="A2455" s="16"/>
    </row>
    <row r="2456" spans="1:1" ht="30" customHeight="1" x14ac:dyDescent="0.35">
      <c r="A2456" s="16"/>
    </row>
    <row r="2457" spans="1:1" ht="30" customHeight="1" x14ac:dyDescent="0.35">
      <c r="A2457" s="16"/>
    </row>
    <row r="2458" spans="1:1" ht="30" customHeight="1" x14ac:dyDescent="0.35">
      <c r="A2458" s="16"/>
    </row>
    <row r="2459" spans="1:1" ht="30" customHeight="1" x14ac:dyDescent="0.35">
      <c r="A2459" s="16"/>
    </row>
    <row r="2460" spans="1:1" ht="30" customHeight="1" x14ac:dyDescent="0.35">
      <c r="A2460" s="16"/>
    </row>
    <row r="2461" spans="1:1" ht="30" customHeight="1" x14ac:dyDescent="0.35">
      <c r="A2461" s="16"/>
    </row>
    <row r="2462" spans="1:1" ht="30" customHeight="1" x14ac:dyDescent="0.35">
      <c r="A2462" s="16"/>
    </row>
    <row r="2463" spans="1:1" ht="30" customHeight="1" x14ac:dyDescent="0.35">
      <c r="A2463" s="16"/>
    </row>
    <row r="2464" spans="1:1" ht="30" customHeight="1" x14ac:dyDescent="0.35">
      <c r="A2464" s="16"/>
    </row>
    <row r="2465" spans="1:1" ht="30" customHeight="1" x14ac:dyDescent="0.35">
      <c r="A2465" s="16"/>
    </row>
    <row r="2466" spans="1:1" ht="30" customHeight="1" x14ac:dyDescent="0.35">
      <c r="A2466" s="16"/>
    </row>
    <row r="2467" spans="1:1" ht="30" customHeight="1" x14ac:dyDescent="0.35">
      <c r="A2467" s="16"/>
    </row>
    <row r="2468" spans="1:1" ht="30" customHeight="1" x14ac:dyDescent="0.35">
      <c r="A2468" s="16"/>
    </row>
    <row r="2469" spans="1:1" ht="30" customHeight="1" x14ac:dyDescent="0.35">
      <c r="A2469" s="16"/>
    </row>
    <row r="2470" spans="1:1" ht="30" customHeight="1" x14ac:dyDescent="0.35">
      <c r="A2470" s="16"/>
    </row>
    <row r="2471" spans="1:1" ht="30" customHeight="1" x14ac:dyDescent="0.35">
      <c r="A2471" s="16"/>
    </row>
    <row r="2472" spans="1:1" ht="30" customHeight="1" x14ac:dyDescent="0.35">
      <c r="A2472" s="16"/>
    </row>
    <row r="2473" spans="1:1" ht="30" customHeight="1" x14ac:dyDescent="0.35">
      <c r="A2473" s="16"/>
    </row>
    <row r="2474" spans="1:1" ht="30" customHeight="1" x14ac:dyDescent="0.35">
      <c r="A2474" s="16"/>
    </row>
    <row r="2475" spans="1:1" ht="30" customHeight="1" x14ac:dyDescent="0.35">
      <c r="A2475" s="16"/>
    </row>
    <row r="2476" spans="1:1" ht="30" customHeight="1" x14ac:dyDescent="0.35">
      <c r="A2476" s="16"/>
    </row>
    <row r="2477" spans="1:1" ht="30" customHeight="1" x14ac:dyDescent="0.35">
      <c r="A2477" s="16"/>
    </row>
    <row r="2478" spans="1:1" ht="30" customHeight="1" x14ac:dyDescent="0.35">
      <c r="A2478" s="16"/>
    </row>
    <row r="2479" spans="1:1" ht="30" customHeight="1" x14ac:dyDescent="0.35">
      <c r="A2479" s="16"/>
    </row>
    <row r="2480" spans="1:1" ht="30" customHeight="1" x14ac:dyDescent="0.35">
      <c r="A2480" s="16"/>
    </row>
    <row r="2481" spans="1:1" ht="30" customHeight="1" x14ac:dyDescent="0.35">
      <c r="A2481" s="16"/>
    </row>
    <row r="2482" spans="1:1" ht="30" customHeight="1" x14ac:dyDescent="0.35">
      <c r="A2482" s="16"/>
    </row>
    <row r="2483" spans="1:1" ht="30" customHeight="1" x14ac:dyDescent="0.35">
      <c r="A2483" s="16"/>
    </row>
    <row r="2484" spans="1:1" ht="30" customHeight="1" x14ac:dyDescent="0.35">
      <c r="A2484" s="16"/>
    </row>
    <row r="2485" spans="1:1" ht="30" customHeight="1" x14ac:dyDescent="0.35">
      <c r="A2485" s="16"/>
    </row>
    <row r="2486" spans="1:1" ht="30" customHeight="1" x14ac:dyDescent="0.35">
      <c r="A2486" s="16"/>
    </row>
    <row r="2487" spans="1:1" ht="30" customHeight="1" x14ac:dyDescent="0.35">
      <c r="A2487" s="16"/>
    </row>
    <row r="2488" spans="1:1" ht="30" customHeight="1" x14ac:dyDescent="0.35">
      <c r="A2488" s="16"/>
    </row>
    <row r="2489" spans="1:1" ht="30" customHeight="1" x14ac:dyDescent="0.35">
      <c r="A2489" s="16"/>
    </row>
    <row r="2490" spans="1:1" ht="30" customHeight="1" x14ac:dyDescent="0.35">
      <c r="A2490" s="16"/>
    </row>
    <row r="2491" spans="1:1" ht="30" customHeight="1" x14ac:dyDescent="0.35">
      <c r="A2491" s="16"/>
    </row>
    <row r="2492" spans="1:1" ht="30" customHeight="1" x14ac:dyDescent="0.35">
      <c r="A2492" s="16"/>
    </row>
    <row r="2493" spans="1:1" ht="30" customHeight="1" x14ac:dyDescent="0.35">
      <c r="A2493" s="16"/>
    </row>
    <row r="2494" spans="1:1" ht="30" customHeight="1" x14ac:dyDescent="0.35">
      <c r="A2494" s="16"/>
    </row>
    <row r="2495" spans="1:1" ht="30" customHeight="1" x14ac:dyDescent="0.35">
      <c r="A2495" s="16"/>
    </row>
    <row r="2496" spans="1:1" ht="30" customHeight="1" x14ac:dyDescent="0.35">
      <c r="A2496" s="16"/>
    </row>
    <row r="2497" spans="1:1" ht="30" customHeight="1" x14ac:dyDescent="0.35">
      <c r="A2497" s="16"/>
    </row>
    <row r="2498" spans="1:1" ht="30" customHeight="1" x14ac:dyDescent="0.35">
      <c r="A2498" s="16"/>
    </row>
    <row r="2499" spans="1:1" ht="30" customHeight="1" x14ac:dyDescent="0.35">
      <c r="A2499" s="16"/>
    </row>
    <row r="2500" spans="1:1" ht="30" customHeight="1" x14ac:dyDescent="0.35">
      <c r="A2500" s="16"/>
    </row>
    <row r="2501" spans="1:1" ht="30" customHeight="1" x14ac:dyDescent="0.35">
      <c r="A2501" s="16"/>
    </row>
    <row r="2502" spans="1:1" ht="30" customHeight="1" x14ac:dyDescent="0.35">
      <c r="A2502" s="16"/>
    </row>
    <row r="2503" spans="1:1" ht="30" customHeight="1" x14ac:dyDescent="0.35">
      <c r="A2503" s="16"/>
    </row>
    <row r="2504" spans="1:1" ht="30" customHeight="1" x14ac:dyDescent="0.35">
      <c r="A2504" s="16"/>
    </row>
    <row r="2505" spans="1:1" ht="30" customHeight="1" x14ac:dyDescent="0.35">
      <c r="A2505" s="16"/>
    </row>
    <row r="2506" spans="1:1" ht="30" customHeight="1" x14ac:dyDescent="0.35">
      <c r="A2506" s="16"/>
    </row>
    <row r="2507" spans="1:1" ht="30" customHeight="1" x14ac:dyDescent="0.35">
      <c r="A2507" s="16"/>
    </row>
    <row r="2508" spans="1:1" ht="30" customHeight="1" x14ac:dyDescent="0.35">
      <c r="A2508" s="16"/>
    </row>
    <row r="2509" spans="1:1" ht="30" customHeight="1" x14ac:dyDescent="0.35">
      <c r="A2509" s="16"/>
    </row>
    <row r="2510" spans="1:1" ht="30" customHeight="1" x14ac:dyDescent="0.35">
      <c r="A2510" s="16"/>
    </row>
    <row r="2511" spans="1:1" ht="30" customHeight="1" x14ac:dyDescent="0.35">
      <c r="A2511" s="16"/>
    </row>
    <row r="2512" spans="1:1" ht="30" customHeight="1" x14ac:dyDescent="0.35">
      <c r="A2512" s="16"/>
    </row>
    <row r="2513" spans="1:1" ht="30" customHeight="1" x14ac:dyDescent="0.35">
      <c r="A2513" s="16"/>
    </row>
    <row r="2514" spans="1:1" ht="30" customHeight="1" x14ac:dyDescent="0.35">
      <c r="A2514" s="16"/>
    </row>
    <row r="2515" spans="1:1" ht="30" customHeight="1" x14ac:dyDescent="0.35">
      <c r="A2515" s="16"/>
    </row>
    <row r="2516" spans="1:1" ht="30" customHeight="1" x14ac:dyDescent="0.35">
      <c r="A2516" s="16"/>
    </row>
    <row r="2517" spans="1:1" ht="30" customHeight="1" x14ac:dyDescent="0.35">
      <c r="A2517" s="16"/>
    </row>
    <row r="2518" spans="1:1" ht="30" customHeight="1" x14ac:dyDescent="0.35">
      <c r="A2518" s="16"/>
    </row>
    <row r="2519" spans="1:1" ht="30" customHeight="1" x14ac:dyDescent="0.35">
      <c r="A2519" s="16"/>
    </row>
    <row r="2520" spans="1:1" ht="30" customHeight="1" x14ac:dyDescent="0.35">
      <c r="A2520" s="16"/>
    </row>
    <row r="2521" spans="1:1" ht="30" customHeight="1" x14ac:dyDescent="0.35">
      <c r="A2521" s="16"/>
    </row>
    <row r="2522" spans="1:1" ht="30" customHeight="1" x14ac:dyDescent="0.35">
      <c r="A2522" s="16"/>
    </row>
    <row r="2523" spans="1:1" ht="30" customHeight="1" x14ac:dyDescent="0.35">
      <c r="A2523" s="16"/>
    </row>
    <row r="2524" spans="1:1" ht="30" customHeight="1" x14ac:dyDescent="0.35">
      <c r="A2524" s="16"/>
    </row>
    <row r="2525" spans="1:1" ht="30" customHeight="1" x14ac:dyDescent="0.35">
      <c r="A2525" s="16"/>
    </row>
    <row r="2526" spans="1:1" ht="30" customHeight="1" x14ac:dyDescent="0.35">
      <c r="A2526" s="16"/>
    </row>
    <row r="2527" spans="1:1" ht="30" customHeight="1" x14ac:dyDescent="0.35">
      <c r="A2527" s="16"/>
    </row>
    <row r="2528" spans="1:1" ht="30" customHeight="1" x14ac:dyDescent="0.35">
      <c r="A2528" s="16"/>
    </row>
    <row r="2529" spans="1:1" ht="30" customHeight="1" x14ac:dyDescent="0.35">
      <c r="A2529" s="16"/>
    </row>
    <row r="2530" spans="1:1" ht="30" customHeight="1" x14ac:dyDescent="0.35">
      <c r="A2530" s="16"/>
    </row>
    <row r="2531" spans="1:1" ht="30" customHeight="1" x14ac:dyDescent="0.35">
      <c r="A2531" s="16"/>
    </row>
    <row r="2532" spans="1:1" ht="30" customHeight="1" x14ac:dyDescent="0.35">
      <c r="A2532" s="16"/>
    </row>
    <row r="2533" spans="1:1" ht="30" customHeight="1" x14ac:dyDescent="0.35">
      <c r="A2533" s="16"/>
    </row>
    <row r="2534" spans="1:1" ht="30" customHeight="1" x14ac:dyDescent="0.35">
      <c r="A2534" s="16"/>
    </row>
    <row r="2535" spans="1:1" ht="30" customHeight="1" x14ac:dyDescent="0.35">
      <c r="A2535" s="16"/>
    </row>
    <row r="2536" spans="1:1" ht="30" customHeight="1" x14ac:dyDescent="0.35">
      <c r="A2536" s="16"/>
    </row>
    <row r="2537" spans="1:1" ht="30" customHeight="1" x14ac:dyDescent="0.35">
      <c r="A2537" s="16"/>
    </row>
    <row r="2538" spans="1:1" ht="30" customHeight="1" x14ac:dyDescent="0.35">
      <c r="A2538" s="16"/>
    </row>
    <row r="2539" spans="1:1" ht="30" customHeight="1" x14ac:dyDescent="0.35">
      <c r="A2539" s="16"/>
    </row>
    <row r="2540" spans="1:1" ht="30" customHeight="1" x14ac:dyDescent="0.35">
      <c r="A2540" s="16"/>
    </row>
    <row r="2541" spans="1:1" ht="30" customHeight="1" x14ac:dyDescent="0.35">
      <c r="A2541" s="16"/>
    </row>
    <row r="2542" spans="1:1" ht="30" customHeight="1" x14ac:dyDescent="0.35">
      <c r="A2542" s="16"/>
    </row>
    <row r="2543" spans="1:1" ht="30" customHeight="1" x14ac:dyDescent="0.35">
      <c r="A2543" s="16"/>
    </row>
    <row r="2544" spans="1:1" ht="30" customHeight="1" x14ac:dyDescent="0.35">
      <c r="A2544" s="16"/>
    </row>
    <row r="2545" spans="1:1" ht="30" customHeight="1" x14ac:dyDescent="0.35">
      <c r="A2545" s="16"/>
    </row>
    <row r="2546" spans="1:1" ht="30" customHeight="1" x14ac:dyDescent="0.35">
      <c r="A2546" s="16"/>
    </row>
    <row r="2547" spans="1:1" ht="30" customHeight="1" x14ac:dyDescent="0.35">
      <c r="A2547" s="16"/>
    </row>
    <row r="2548" spans="1:1" ht="30" customHeight="1" x14ac:dyDescent="0.35">
      <c r="A2548" s="16"/>
    </row>
    <row r="2549" spans="1:1" ht="30" customHeight="1" x14ac:dyDescent="0.35">
      <c r="A2549" s="16"/>
    </row>
    <row r="2550" spans="1:1" ht="30" customHeight="1" x14ac:dyDescent="0.35">
      <c r="A2550" s="16"/>
    </row>
    <row r="2551" spans="1:1" ht="30" customHeight="1" x14ac:dyDescent="0.35">
      <c r="A2551" s="16"/>
    </row>
    <row r="2552" spans="1:1" ht="30" customHeight="1" x14ac:dyDescent="0.35">
      <c r="A2552" s="16"/>
    </row>
    <row r="2553" spans="1:1" ht="30" customHeight="1" x14ac:dyDescent="0.35">
      <c r="A2553" s="16"/>
    </row>
    <row r="2554" spans="1:1" ht="30" customHeight="1" x14ac:dyDescent="0.35">
      <c r="A2554" s="16"/>
    </row>
    <row r="2555" spans="1:1" ht="30" customHeight="1" x14ac:dyDescent="0.35">
      <c r="A2555" s="16"/>
    </row>
    <row r="2556" spans="1:1" ht="30" customHeight="1" x14ac:dyDescent="0.35">
      <c r="A2556" s="16"/>
    </row>
    <row r="2557" spans="1:1" ht="30" customHeight="1" x14ac:dyDescent="0.35">
      <c r="A2557" s="16"/>
    </row>
    <row r="2558" spans="1:1" ht="30" customHeight="1" x14ac:dyDescent="0.35">
      <c r="A2558" s="16"/>
    </row>
    <row r="2559" spans="1:1" ht="30" customHeight="1" x14ac:dyDescent="0.35">
      <c r="A2559" s="16"/>
    </row>
    <row r="2560" spans="1:1" ht="30" customHeight="1" x14ac:dyDescent="0.35">
      <c r="A2560" s="16"/>
    </row>
    <row r="2561" spans="1:1" ht="30" customHeight="1" x14ac:dyDescent="0.35">
      <c r="A2561" s="16"/>
    </row>
    <row r="2562" spans="1:1" ht="30" customHeight="1" x14ac:dyDescent="0.35">
      <c r="A2562" s="16"/>
    </row>
    <row r="2563" spans="1:1" ht="30" customHeight="1" x14ac:dyDescent="0.35">
      <c r="A2563" s="16"/>
    </row>
    <row r="2564" spans="1:1" ht="30" customHeight="1" x14ac:dyDescent="0.35">
      <c r="A2564" s="16"/>
    </row>
    <row r="2565" spans="1:1" ht="30" customHeight="1" x14ac:dyDescent="0.35">
      <c r="A2565" s="16"/>
    </row>
    <row r="2566" spans="1:1" ht="30" customHeight="1" x14ac:dyDescent="0.35">
      <c r="A2566" s="16"/>
    </row>
    <row r="2567" spans="1:1" ht="30" customHeight="1" x14ac:dyDescent="0.35">
      <c r="A2567" s="16"/>
    </row>
    <row r="2568" spans="1:1" ht="30" customHeight="1" x14ac:dyDescent="0.35">
      <c r="A2568" s="16"/>
    </row>
    <row r="2569" spans="1:1" ht="30" customHeight="1" x14ac:dyDescent="0.35">
      <c r="A2569" s="16"/>
    </row>
    <row r="2570" spans="1:1" ht="30" customHeight="1" x14ac:dyDescent="0.35">
      <c r="A2570" s="16"/>
    </row>
    <row r="2571" spans="1:1" ht="30" customHeight="1" x14ac:dyDescent="0.35">
      <c r="A2571" s="16"/>
    </row>
    <row r="2572" spans="1:1" ht="30" customHeight="1" x14ac:dyDescent="0.35">
      <c r="A2572" s="16"/>
    </row>
    <row r="2573" spans="1:1" ht="30" customHeight="1" x14ac:dyDescent="0.35">
      <c r="A2573" s="16"/>
    </row>
    <row r="2574" spans="1:1" ht="30" customHeight="1" x14ac:dyDescent="0.35">
      <c r="A2574" s="16"/>
    </row>
    <row r="2575" spans="1:1" ht="30" customHeight="1" x14ac:dyDescent="0.35">
      <c r="A2575" s="16"/>
    </row>
    <row r="2576" spans="1:1" ht="30" customHeight="1" x14ac:dyDescent="0.35">
      <c r="A2576" s="16"/>
    </row>
    <row r="2577" spans="1:1" ht="30" customHeight="1" x14ac:dyDescent="0.35">
      <c r="A2577" s="16"/>
    </row>
    <row r="2578" spans="1:1" ht="30" customHeight="1" x14ac:dyDescent="0.35">
      <c r="A2578" s="16"/>
    </row>
    <row r="2579" spans="1:1" ht="30" customHeight="1" x14ac:dyDescent="0.35">
      <c r="A2579" s="16"/>
    </row>
    <row r="2580" spans="1:1" ht="30" customHeight="1" x14ac:dyDescent="0.35">
      <c r="A2580" s="16"/>
    </row>
    <row r="2581" spans="1:1" ht="30" customHeight="1" x14ac:dyDescent="0.35">
      <c r="A2581" s="16"/>
    </row>
    <row r="2582" spans="1:1" ht="30" customHeight="1" x14ac:dyDescent="0.35">
      <c r="A2582" s="16"/>
    </row>
    <row r="2583" spans="1:1" ht="30" customHeight="1" x14ac:dyDescent="0.35">
      <c r="A2583" s="16"/>
    </row>
    <row r="2584" spans="1:1" ht="30" customHeight="1" x14ac:dyDescent="0.35">
      <c r="A2584" s="16"/>
    </row>
    <row r="2585" spans="1:1" ht="30" customHeight="1" x14ac:dyDescent="0.35">
      <c r="A2585" s="16"/>
    </row>
    <row r="2586" spans="1:1" ht="30" customHeight="1" x14ac:dyDescent="0.35">
      <c r="A2586" s="16"/>
    </row>
    <row r="2587" spans="1:1" ht="30" customHeight="1" x14ac:dyDescent="0.35">
      <c r="A2587" s="16"/>
    </row>
    <row r="2588" spans="1:1" ht="30" customHeight="1" x14ac:dyDescent="0.35">
      <c r="A2588" s="16"/>
    </row>
    <row r="2589" spans="1:1" ht="30" customHeight="1" x14ac:dyDescent="0.35">
      <c r="A2589" s="16"/>
    </row>
    <row r="2590" spans="1:1" ht="30" customHeight="1" x14ac:dyDescent="0.35">
      <c r="A2590" s="16"/>
    </row>
    <row r="2591" spans="1:1" ht="30" customHeight="1" x14ac:dyDescent="0.35">
      <c r="A2591" s="16"/>
    </row>
    <row r="2592" spans="1:1" ht="30" customHeight="1" x14ac:dyDescent="0.35">
      <c r="A2592" s="16"/>
    </row>
    <row r="2593" spans="1:1" ht="30" customHeight="1" x14ac:dyDescent="0.35">
      <c r="A2593" s="16"/>
    </row>
    <row r="2594" spans="1:1" ht="30" customHeight="1" x14ac:dyDescent="0.35">
      <c r="A2594" s="16"/>
    </row>
    <row r="2595" spans="1:1" ht="30" customHeight="1" x14ac:dyDescent="0.35">
      <c r="A2595" s="16"/>
    </row>
    <row r="2596" spans="1:1" ht="30" customHeight="1" x14ac:dyDescent="0.35">
      <c r="A2596" s="16"/>
    </row>
    <row r="2597" spans="1:1" ht="30" customHeight="1" x14ac:dyDescent="0.35">
      <c r="A2597" s="16"/>
    </row>
    <row r="2598" spans="1:1" ht="30" customHeight="1" x14ac:dyDescent="0.35">
      <c r="A2598" s="16"/>
    </row>
    <row r="2599" spans="1:1" ht="30" customHeight="1" x14ac:dyDescent="0.35">
      <c r="A2599" s="16"/>
    </row>
    <row r="2600" spans="1:1" ht="30" customHeight="1" x14ac:dyDescent="0.35">
      <c r="A2600" s="16"/>
    </row>
    <row r="2601" spans="1:1" ht="30" customHeight="1" x14ac:dyDescent="0.35">
      <c r="A2601" s="16"/>
    </row>
    <row r="2602" spans="1:1" ht="30" customHeight="1" x14ac:dyDescent="0.35">
      <c r="A2602" s="16"/>
    </row>
    <row r="2603" spans="1:1" ht="30" customHeight="1" x14ac:dyDescent="0.35">
      <c r="A2603" s="16"/>
    </row>
    <row r="2604" spans="1:1" ht="30" customHeight="1" x14ac:dyDescent="0.35">
      <c r="A2604" s="16"/>
    </row>
    <row r="2605" spans="1:1" ht="30" customHeight="1" x14ac:dyDescent="0.35">
      <c r="A2605" s="16"/>
    </row>
    <row r="2606" spans="1:1" ht="30" customHeight="1" x14ac:dyDescent="0.35">
      <c r="A2606" s="16"/>
    </row>
    <row r="2607" spans="1:1" ht="30" customHeight="1" x14ac:dyDescent="0.35">
      <c r="A2607" s="16"/>
    </row>
    <row r="2608" spans="1:1" ht="30" customHeight="1" x14ac:dyDescent="0.35">
      <c r="A2608" s="16"/>
    </row>
    <row r="2609" spans="1:1" ht="30" customHeight="1" x14ac:dyDescent="0.35">
      <c r="A2609" s="16"/>
    </row>
    <row r="2610" spans="1:1" ht="30" customHeight="1" x14ac:dyDescent="0.35">
      <c r="A2610" s="16"/>
    </row>
    <row r="2611" spans="1:1" ht="30" customHeight="1" x14ac:dyDescent="0.35">
      <c r="A2611" s="16"/>
    </row>
    <row r="2612" spans="1:1" ht="30" customHeight="1" x14ac:dyDescent="0.35">
      <c r="A2612" s="16"/>
    </row>
    <row r="2613" spans="1:1" ht="30" customHeight="1" x14ac:dyDescent="0.35">
      <c r="A2613" s="16"/>
    </row>
    <row r="2614" spans="1:1" ht="30" customHeight="1" x14ac:dyDescent="0.35">
      <c r="A2614" s="16"/>
    </row>
    <row r="2615" spans="1:1" ht="30" customHeight="1" x14ac:dyDescent="0.35">
      <c r="A2615" s="16"/>
    </row>
    <row r="2616" spans="1:1" ht="30" customHeight="1" x14ac:dyDescent="0.35">
      <c r="A2616" s="16"/>
    </row>
    <row r="2617" spans="1:1" ht="30" customHeight="1" x14ac:dyDescent="0.35">
      <c r="A2617" s="16"/>
    </row>
    <row r="2618" spans="1:1" ht="30" customHeight="1" x14ac:dyDescent="0.35">
      <c r="A2618" s="16"/>
    </row>
    <row r="2619" spans="1:1" ht="30" customHeight="1" x14ac:dyDescent="0.35">
      <c r="A2619" s="16"/>
    </row>
    <row r="2620" spans="1:1" ht="30" customHeight="1" x14ac:dyDescent="0.35">
      <c r="A2620" s="16"/>
    </row>
    <row r="2621" spans="1:1" ht="30" customHeight="1" x14ac:dyDescent="0.35">
      <c r="A2621" s="16"/>
    </row>
    <row r="2622" spans="1:1" ht="30" customHeight="1" x14ac:dyDescent="0.35">
      <c r="A2622" s="16"/>
    </row>
    <row r="2623" spans="1:1" ht="30" customHeight="1" x14ac:dyDescent="0.35">
      <c r="A2623" s="16"/>
    </row>
    <row r="2624" spans="1:1" ht="30" customHeight="1" x14ac:dyDescent="0.35">
      <c r="A2624" s="16"/>
    </row>
    <row r="2625" spans="1:1" ht="30" customHeight="1" x14ac:dyDescent="0.35">
      <c r="A2625" s="16"/>
    </row>
    <row r="2626" spans="1:1" ht="30" customHeight="1" x14ac:dyDescent="0.35">
      <c r="A2626" s="16"/>
    </row>
    <row r="2627" spans="1:1" ht="30" customHeight="1" x14ac:dyDescent="0.35">
      <c r="A2627" s="16"/>
    </row>
    <row r="2628" spans="1:1" ht="30" customHeight="1" x14ac:dyDescent="0.35">
      <c r="A2628" s="16"/>
    </row>
    <row r="2629" spans="1:1" ht="30" customHeight="1" x14ac:dyDescent="0.35">
      <c r="A2629" s="16"/>
    </row>
    <row r="2630" spans="1:1" ht="30" customHeight="1" x14ac:dyDescent="0.35">
      <c r="A2630" s="16"/>
    </row>
    <row r="2631" spans="1:1" ht="30" customHeight="1" x14ac:dyDescent="0.35">
      <c r="A2631" s="16"/>
    </row>
    <row r="2632" spans="1:1" ht="30" customHeight="1" x14ac:dyDescent="0.35">
      <c r="A2632" s="16"/>
    </row>
    <row r="2633" spans="1:1" ht="30" customHeight="1" x14ac:dyDescent="0.35">
      <c r="A2633" s="16"/>
    </row>
    <row r="2634" spans="1:1" ht="30" customHeight="1" x14ac:dyDescent="0.35">
      <c r="A2634" s="16"/>
    </row>
    <row r="2635" spans="1:1" ht="30" customHeight="1" x14ac:dyDescent="0.35">
      <c r="A2635" s="16"/>
    </row>
    <row r="2636" spans="1:1" ht="30" customHeight="1" x14ac:dyDescent="0.35">
      <c r="A2636" s="16"/>
    </row>
    <row r="2637" spans="1:1" ht="30" customHeight="1" x14ac:dyDescent="0.35">
      <c r="A2637" s="16"/>
    </row>
    <row r="2638" spans="1:1" ht="30" customHeight="1" x14ac:dyDescent="0.35">
      <c r="A2638" s="16"/>
    </row>
    <row r="2639" spans="1:1" ht="30" customHeight="1" x14ac:dyDescent="0.35">
      <c r="A2639" s="16"/>
    </row>
    <row r="2640" spans="1:1" ht="30" customHeight="1" x14ac:dyDescent="0.35">
      <c r="A2640" s="16"/>
    </row>
    <row r="2641" spans="1:1" ht="30" customHeight="1" x14ac:dyDescent="0.35">
      <c r="A2641" s="16"/>
    </row>
    <row r="2642" spans="1:1" ht="30" customHeight="1" x14ac:dyDescent="0.35">
      <c r="A2642" s="16"/>
    </row>
    <row r="2643" spans="1:1" ht="30" customHeight="1" x14ac:dyDescent="0.35">
      <c r="A2643" s="16"/>
    </row>
    <row r="2644" spans="1:1" ht="30" customHeight="1" x14ac:dyDescent="0.35">
      <c r="A2644" s="16"/>
    </row>
    <row r="2645" spans="1:1" ht="30" customHeight="1" x14ac:dyDescent="0.35">
      <c r="A2645" s="16"/>
    </row>
    <row r="2646" spans="1:1" ht="30" customHeight="1" x14ac:dyDescent="0.35">
      <c r="A2646" s="16"/>
    </row>
    <row r="2647" spans="1:1" ht="30" customHeight="1" x14ac:dyDescent="0.35">
      <c r="A2647" s="16"/>
    </row>
    <row r="2648" spans="1:1" ht="30" customHeight="1" x14ac:dyDescent="0.35">
      <c r="A2648" s="16"/>
    </row>
    <row r="2649" spans="1:1" ht="30" customHeight="1" x14ac:dyDescent="0.35">
      <c r="A2649" s="16"/>
    </row>
    <row r="2650" spans="1:1" ht="30" customHeight="1" x14ac:dyDescent="0.35">
      <c r="A2650" s="16"/>
    </row>
    <row r="2651" spans="1:1" ht="30" customHeight="1" x14ac:dyDescent="0.35">
      <c r="A2651" s="16"/>
    </row>
    <row r="2652" spans="1:1" ht="30" customHeight="1" x14ac:dyDescent="0.35">
      <c r="A2652" s="16"/>
    </row>
    <row r="2653" spans="1:1" ht="30" customHeight="1" x14ac:dyDescent="0.35">
      <c r="A2653" s="16"/>
    </row>
    <row r="2654" spans="1:1" ht="30" customHeight="1" x14ac:dyDescent="0.35">
      <c r="A2654" s="16"/>
    </row>
    <row r="2655" spans="1:1" ht="30" customHeight="1" x14ac:dyDescent="0.35">
      <c r="A2655" s="16"/>
    </row>
    <row r="2656" spans="1:1" ht="30" customHeight="1" x14ac:dyDescent="0.35">
      <c r="A2656" s="16"/>
    </row>
    <row r="2657" spans="1:1" ht="30" customHeight="1" x14ac:dyDescent="0.35">
      <c r="A2657" s="16"/>
    </row>
    <row r="2658" spans="1:1" ht="30" customHeight="1" x14ac:dyDescent="0.35">
      <c r="A2658" s="16"/>
    </row>
    <row r="2659" spans="1:1" ht="30" customHeight="1" x14ac:dyDescent="0.35">
      <c r="A2659" s="16"/>
    </row>
    <row r="2660" spans="1:1" ht="30" customHeight="1" x14ac:dyDescent="0.35">
      <c r="A2660" s="16"/>
    </row>
    <row r="2661" spans="1:1" ht="30" customHeight="1" x14ac:dyDescent="0.35">
      <c r="A2661" s="16"/>
    </row>
    <row r="2662" spans="1:1" ht="30" customHeight="1" x14ac:dyDescent="0.35">
      <c r="A2662" s="16"/>
    </row>
    <row r="2663" spans="1:1" ht="30" customHeight="1" x14ac:dyDescent="0.35">
      <c r="A2663" s="16"/>
    </row>
    <row r="2664" spans="1:1" ht="30" customHeight="1" x14ac:dyDescent="0.35">
      <c r="A2664" s="16"/>
    </row>
    <row r="2665" spans="1:1" ht="30" customHeight="1" x14ac:dyDescent="0.35">
      <c r="A2665" s="16"/>
    </row>
    <row r="2666" spans="1:1" ht="30" customHeight="1" x14ac:dyDescent="0.35">
      <c r="A2666" s="16"/>
    </row>
    <row r="2667" spans="1:1" ht="30" customHeight="1" x14ac:dyDescent="0.35">
      <c r="A2667" s="16"/>
    </row>
    <row r="2668" spans="1:1" ht="30" customHeight="1" x14ac:dyDescent="0.35">
      <c r="A2668" s="16"/>
    </row>
    <row r="2669" spans="1:1" ht="30" customHeight="1" x14ac:dyDescent="0.35">
      <c r="A2669" s="16"/>
    </row>
    <row r="2670" spans="1:1" ht="30" customHeight="1" x14ac:dyDescent="0.35">
      <c r="A2670" s="16"/>
    </row>
    <row r="2671" spans="1:1" ht="30" customHeight="1" x14ac:dyDescent="0.35">
      <c r="A2671" s="16"/>
    </row>
    <row r="2672" spans="1:1" ht="30" customHeight="1" x14ac:dyDescent="0.35">
      <c r="A2672" s="16"/>
    </row>
    <row r="2673" spans="1:1" ht="30" customHeight="1" x14ac:dyDescent="0.35">
      <c r="A2673" s="16"/>
    </row>
    <row r="2674" spans="1:1" ht="30" customHeight="1" x14ac:dyDescent="0.35">
      <c r="A2674" s="16"/>
    </row>
    <row r="2675" spans="1:1" ht="30" customHeight="1" x14ac:dyDescent="0.35">
      <c r="A2675" s="16"/>
    </row>
    <row r="2676" spans="1:1" ht="30" customHeight="1" x14ac:dyDescent="0.35">
      <c r="A2676" s="16"/>
    </row>
    <row r="2677" spans="1:1" ht="30" customHeight="1" x14ac:dyDescent="0.35">
      <c r="A2677" s="16"/>
    </row>
    <row r="2678" spans="1:1" ht="30" customHeight="1" x14ac:dyDescent="0.35">
      <c r="A2678" s="16"/>
    </row>
    <row r="2679" spans="1:1" ht="30" customHeight="1" x14ac:dyDescent="0.35">
      <c r="A2679" s="16"/>
    </row>
    <row r="2680" spans="1:1" ht="30" customHeight="1" x14ac:dyDescent="0.35">
      <c r="A2680" s="16"/>
    </row>
    <row r="2681" spans="1:1" ht="30" customHeight="1" x14ac:dyDescent="0.35">
      <c r="A2681" s="16"/>
    </row>
    <row r="2682" spans="1:1" ht="30" customHeight="1" x14ac:dyDescent="0.35">
      <c r="A2682" s="16"/>
    </row>
    <row r="2683" spans="1:1" ht="30" customHeight="1" x14ac:dyDescent="0.35">
      <c r="A2683" s="16"/>
    </row>
    <row r="2684" spans="1:1" ht="30" customHeight="1" x14ac:dyDescent="0.35">
      <c r="A2684" s="16"/>
    </row>
    <row r="2685" spans="1:1" ht="30" customHeight="1" x14ac:dyDescent="0.35">
      <c r="A2685" s="16"/>
    </row>
    <row r="2686" spans="1:1" ht="30" customHeight="1" x14ac:dyDescent="0.35">
      <c r="A2686" s="16"/>
    </row>
    <row r="2687" spans="1:1" ht="30" customHeight="1" x14ac:dyDescent="0.35">
      <c r="A2687" s="16"/>
    </row>
    <row r="2688" spans="1:1" ht="30" customHeight="1" x14ac:dyDescent="0.35">
      <c r="A2688" s="16"/>
    </row>
    <row r="2689" spans="1:1" ht="30" customHeight="1" x14ac:dyDescent="0.35">
      <c r="A2689" s="16"/>
    </row>
    <row r="2690" spans="1:1" ht="30" customHeight="1" x14ac:dyDescent="0.35">
      <c r="A2690" s="16"/>
    </row>
    <row r="2691" spans="1:1" ht="30" customHeight="1" x14ac:dyDescent="0.35">
      <c r="A2691" s="16"/>
    </row>
    <row r="2692" spans="1:1" ht="30" customHeight="1" x14ac:dyDescent="0.35">
      <c r="A2692" s="16"/>
    </row>
    <row r="2693" spans="1:1" ht="30" customHeight="1" x14ac:dyDescent="0.35">
      <c r="A2693" s="16"/>
    </row>
    <row r="2694" spans="1:1" ht="30" customHeight="1" x14ac:dyDescent="0.35">
      <c r="A2694" s="16"/>
    </row>
    <row r="2695" spans="1:1" ht="30" customHeight="1" x14ac:dyDescent="0.35">
      <c r="A2695" s="16"/>
    </row>
    <row r="2696" spans="1:1" ht="30" customHeight="1" x14ac:dyDescent="0.35">
      <c r="A2696" s="16"/>
    </row>
    <row r="2697" spans="1:1" ht="30" customHeight="1" x14ac:dyDescent="0.35">
      <c r="A2697" s="16"/>
    </row>
    <row r="2698" spans="1:1" ht="30" customHeight="1" x14ac:dyDescent="0.35">
      <c r="A2698" s="16"/>
    </row>
    <row r="2699" spans="1:1" ht="30" customHeight="1" x14ac:dyDescent="0.35">
      <c r="A2699" s="16"/>
    </row>
    <row r="2700" spans="1:1" ht="30" customHeight="1" x14ac:dyDescent="0.35">
      <c r="A2700" s="16"/>
    </row>
    <row r="2701" spans="1:1" ht="30" customHeight="1" x14ac:dyDescent="0.35">
      <c r="A2701" s="16"/>
    </row>
    <row r="2702" spans="1:1" ht="30" customHeight="1" x14ac:dyDescent="0.35">
      <c r="A2702" s="16"/>
    </row>
    <row r="2703" spans="1:1" ht="30" customHeight="1" x14ac:dyDescent="0.35">
      <c r="A2703" s="16"/>
    </row>
    <row r="2704" spans="1:1" ht="30" customHeight="1" x14ac:dyDescent="0.35">
      <c r="A2704" s="16"/>
    </row>
    <row r="2705" spans="1:1" ht="30" customHeight="1" x14ac:dyDescent="0.35">
      <c r="A2705" s="16"/>
    </row>
    <row r="2706" spans="1:1" ht="30" customHeight="1" x14ac:dyDescent="0.35">
      <c r="A2706" s="16"/>
    </row>
    <row r="2707" spans="1:1" ht="30" customHeight="1" x14ac:dyDescent="0.35">
      <c r="A2707" s="16"/>
    </row>
    <row r="2708" spans="1:1" ht="30" customHeight="1" x14ac:dyDescent="0.35">
      <c r="A2708" s="16"/>
    </row>
    <row r="2709" spans="1:1" ht="30" customHeight="1" x14ac:dyDescent="0.35">
      <c r="A2709" s="16"/>
    </row>
    <row r="2710" spans="1:1" ht="30" customHeight="1" x14ac:dyDescent="0.35">
      <c r="A2710" s="16"/>
    </row>
    <row r="2711" spans="1:1" ht="30" customHeight="1" x14ac:dyDescent="0.35">
      <c r="A2711" s="16"/>
    </row>
    <row r="2712" spans="1:1" ht="30" customHeight="1" x14ac:dyDescent="0.35">
      <c r="A2712" s="16"/>
    </row>
    <row r="2713" spans="1:1" ht="30" customHeight="1" x14ac:dyDescent="0.35">
      <c r="A2713" s="16"/>
    </row>
    <row r="2714" spans="1:1" ht="30" customHeight="1" x14ac:dyDescent="0.35">
      <c r="A2714" s="16"/>
    </row>
    <row r="2715" spans="1:1" ht="30" customHeight="1" x14ac:dyDescent="0.35">
      <c r="A2715" s="16"/>
    </row>
    <row r="2716" spans="1:1" ht="30" customHeight="1" x14ac:dyDescent="0.35">
      <c r="A2716" s="16"/>
    </row>
    <row r="2717" spans="1:1" ht="30" customHeight="1" x14ac:dyDescent="0.35">
      <c r="A2717" s="16"/>
    </row>
    <row r="2718" spans="1:1" ht="30" customHeight="1" x14ac:dyDescent="0.35">
      <c r="A2718" s="16"/>
    </row>
    <row r="2719" spans="1:1" ht="30" customHeight="1" x14ac:dyDescent="0.35">
      <c r="A2719" s="16"/>
    </row>
    <row r="2720" spans="1:1" ht="30" customHeight="1" x14ac:dyDescent="0.35">
      <c r="A2720" s="16"/>
    </row>
    <row r="2721" spans="1:1" ht="30" customHeight="1" x14ac:dyDescent="0.35">
      <c r="A2721" s="16"/>
    </row>
    <row r="2722" spans="1:1" ht="30" customHeight="1" x14ac:dyDescent="0.35">
      <c r="A2722" s="16"/>
    </row>
    <row r="2723" spans="1:1" ht="30" customHeight="1" x14ac:dyDescent="0.35">
      <c r="A2723" s="16"/>
    </row>
    <row r="2724" spans="1:1" ht="30" customHeight="1" x14ac:dyDescent="0.35">
      <c r="A2724" s="16"/>
    </row>
    <row r="2725" spans="1:1" ht="30" customHeight="1" x14ac:dyDescent="0.35">
      <c r="A2725" s="16"/>
    </row>
    <row r="2726" spans="1:1" ht="30" customHeight="1" x14ac:dyDescent="0.35">
      <c r="A2726" s="16"/>
    </row>
    <row r="2727" spans="1:1" ht="30" customHeight="1" x14ac:dyDescent="0.35">
      <c r="A2727" s="16"/>
    </row>
    <row r="2728" spans="1:1" ht="30" customHeight="1" x14ac:dyDescent="0.35">
      <c r="A2728" s="16"/>
    </row>
    <row r="2729" spans="1:1" ht="30" customHeight="1" x14ac:dyDescent="0.35">
      <c r="A2729" s="16"/>
    </row>
    <row r="2730" spans="1:1" ht="30" customHeight="1" x14ac:dyDescent="0.35">
      <c r="A2730" s="16"/>
    </row>
    <row r="2731" spans="1:1" ht="30" customHeight="1" x14ac:dyDescent="0.35">
      <c r="A2731" s="16"/>
    </row>
    <row r="2732" spans="1:1" ht="30" customHeight="1" x14ac:dyDescent="0.35">
      <c r="A2732" s="16"/>
    </row>
    <row r="2733" spans="1:1" ht="30" customHeight="1" x14ac:dyDescent="0.35">
      <c r="A2733" s="16"/>
    </row>
    <row r="2734" spans="1:1" ht="30" customHeight="1" x14ac:dyDescent="0.35">
      <c r="A2734" s="16"/>
    </row>
    <row r="2735" spans="1:1" ht="30" customHeight="1" x14ac:dyDescent="0.35">
      <c r="A2735" s="16"/>
    </row>
    <row r="2736" spans="1:1" ht="30" customHeight="1" x14ac:dyDescent="0.35">
      <c r="A2736" s="16"/>
    </row>
    <row r="2737" spans="1:1" ht="30" customHeight="1" x14ac:dyDescent="0.35">
      <c r="A2737" s="16"/>
    </row>
    <row r="2738" spans="1:1" ht="30" customHeight="1" x14ac:dyDescent="0.35">
      <c r="A2738" s="16"/>
    </row>
    <row r="2739" spans="1:1" ht="30" customHeight="1" x14ac:dyDescent="0.35">
      <c r="A2739" s="16"/>
    </row>
    <row r="2740" spans="1:1" ht="30" customHeight="1" x14ac:dyDescent="0.35">
      <c r="A2740" s="16"/>
    </row>
    <row r="2741" spans="1:1" ht="30" customHeight="1" x14ac:dyDescent="0.35">
      <c r="A2741" s="16"/>
    </row>
    <row r="2742" spans="1:1" ht="30" customHeight="1" x14ac:dyDescent="0.35">
      <c r="A2742" s="16"/>
    </row>
    <row r="2743" spans="1:1" ht="30" customHeight="1" x14ac:dyDescent="0.35">
      <c r="A2743" s="16"/>
    </row>
    <row r="2744" spans="1:1" ht="30" customHeight="1" x14ac:dyDescent="0.35">
      <c r="A2744" s="16"/>
    </row>
    <row r="2745" spans="1:1" ht="30" customHeight="1" x14ac:dyDescent="0.35">
      <c r="A2745" s="16"/>
    </row>
    <row r="2746" spans="1:1" ht="30" customHeight="1" x14ac:dyDescent="0.35">
      <c r="A2746" s="16"/>
    </row>
    <row r="2747" spans="1:1" ht="30" customHeight="1" x14ac:dyDescent="0.35">
      <c r="A2747" s="16"/>
    </row>
    <row r="2748" spans="1:1" ht="30" customHeight="1" x14ac:dyDescent="0.35">
      <c r="A2748" s="16"/>
    </row>
    <row r="2749" spans="1:1" ht="30" customHeight="1" x14ac:dyDescent="0.35">
      <c r="A2749" s="16"/>
    </row>
    <row r="2750" spans="1:1" ht="30" customHeight="1" x14ac:dyDescent="0.35">
      <c r="A2750" s="16"/>
    </row>
    <row r="2751" spans="1:1" ht="30" customHeight="1" x14ac:dyDescent="0.35">
      <c r="A2751" s="16"/>
    </row>
    <row r="2752" spans="1:1" ht="30" customHeight="1" x14ac:dyDescent="0.35">
      <c r="A2752" s="16"/>
    </row>
    <row r="2753" spans="1:1" ht="30" customHeight="1" x14ac:dyDescent="0.35">
      <c r="A2753" s="16"/>
    </row>
    <row r="2754" spans="1:1" ht="30" customHeight="1" x14ac:dyDescent="0.35">
      <c r="A2754" s="16"/>
    </row>
    <row r="2755" spans="1:1" ht="30" customHeight="1" x14ac:dyDescent="0.35">
      <c r="A2755" s="16"/>
    </row>
    <row r="2756" spans="1:1" ht="30" customHeight="1" x14ac:dyDescent="0.35">
      <c r="A2756" s="16"/>
    </row>
    <row r="2757" spans="1:1" ht="30" customHeight="1" x14ac:dyDescent="0.35">
      <c r="A2757" s="16"/>
    </row>
    <row r="2758" spans="1:1" ht="30" customHeight="1" x14ac:dyDescent="0.35">
      <c r="A2758" s="16"/>
    </row>
    <row r="2759" spans="1:1" ht="30" customHeight="1" x14ac:dyDescent="0.35">
      <c r="A2759" s="16"/>
    </row>
    <row r="2760" spans="1:1" ht="30" customHeight="1" x14ac:dyDescent="0.35">
      <c r="A2760" s="16"/>
    </row>
    <row r="2761" spans="1:1" ht="30" customHeight="1" x14ac:dyDescent="0.35">
      <c r="A2761" s="16"/>
    </row>
    <row r="2762" spans="1:1" ht="30" customHeight="1" x14ac:dyDescent="0.35">
      <c r="A2762" s="16"/>
    </row>
    <row r="2763" spans="1:1" ht="30" customHeight="1" x14ac:dyDescent="0.35">
      <c r="A2763" s="16"/>
    </row>
    <row r="2764" spans="1:1" ht="30" customHeight="1" x14ac:dyDescent="0.35">
      <c r="A2764" s="16"/>
    </row>
    <row r="2765" spans="1:1" ht="30" customHeight="1" x14ac:dyDescent="0.35">
      <c r="A2765" s="16"/>
    </row>
    <row r="2766" spans="1:1" ht="30" customHeight="1" x14ac:dyDescent="0.35">
      <c r="A2766" s="16"/>
    </row>
    <row r="2767" spans="1:1" ht="30" customHeight="1" x14ac:dyDescent="0.35">
      <c r="A2767" s="16"/>
    </row>
    <row r="2768" spans="1:1" ht="30" customHeight="1" x14ac:dyDescent="0.35">
      <c r="A2768" s="16"/>
    </row>
    <row r="2769" spans="1:1" ht="30" customHeight="1" x14ac:dyDescent="0.35">
      <c r="A2769" s="16"/>
    </row>
    <row r="2770" spans="1:1" ht="30" customHeight="1" x14ac:dyDescent="0.35">
      <c r="A2770" s="16"/>
    </row>
    <row r="2771" spans="1:1" ht="30" customHeight="1" x14ac:dyDescent="0.35">
      <c r="A2771" s="16"/>
    </row>
    <row r="2772" spans="1:1" ht="30" customHeight="1" x14ac:dyDescent="0.35">
      <c r="A2772" s="16"/>
    </row>
    <row r="2773" spans="1:1" ht="30" customHeight="1" x14ac:dyDescent="0.35">
      <c r="A2773" s="16"/>
    </row>
    <row r="2774" spans="1:1" ht="30" customHeight="1" x14ac:dyDescent="0.35">
      <c r="A2774" s="16"/>
    </row>
    <row r="2775" spans="1:1" ht="30" customHeight="1" x14ac:dyDescent="0.35">
      <c r="A2775" s="16"/>
    </row>
    <row r="2776" spans="1:1" ht="30" customHeight="1" x14ac:dyDescent="0.35">
      <c r="A2776" s="16"/>
    </row>
    <row r="2777" spans="1:1" ht="30" customHeight="1" x14ac:dyDescent="0.35">
      <c r="A2777" s="16"/>
    </row>
    <row r="2778" spans="1:1" ht="30" customHeight="1" x14ac:dyDescent="0.35">
      <c r="A2778" s="16"/>
    </row>
    <row r="2779" spans="1:1" ht="30" customHeight="1" x14ac:dyDescent="0.35">
      <c r="A2779" s="16"/>
    </row>
    <row r="2780" spans="1:1" ht="30" customHeight="1" x14ac:dyDescent="0.35">
      <c r="A2780" s="16"/>
    </row>
    <row r="2781" spans="1:1" ht="30" customHeight="1" x14ac:dyDescent="0.35">
      <c r="A2781" s="16"/>
    </row>
    <row r="2782" spans="1:1" ht="30" customHeight="1" x14ac:dyDescent="0.35">
      <c r="A2782" s="16"/>
    </row>
    <row r="2783" spans="1:1" ht="30" customHeight="1" x14ac:dyDescent="0.35">
      <c r="A2783" s="16"/>
    </row>
    <row r="2784" spans="1:1" ht="30" customHeight="1" x14ac:dyDescent="0.35">
      <c r="A2784" s="16"/>
    </row>
    <row r="2785" spans="1:1" ht="30" customHeight="1" x14ac:dyDescent="0.35">
      <c r="A2785" s="16"/>
    </row>
    <row r="2786" spans="1:1" ht="30" customHeight="1" x14ac:dyDescent="0.35">
      <c r="A2786" s="16"/>
    </row>
    <row r="2787" spans="1:1" ht="30" customHeight="1" x14ac:dyDescent="0.35">
      <c r="A2787" s="16"/>
    </row>
    <row r="2788" spans="1:1" ht="30" customHeight="1" x14ac:dyDescent="0.35">
      <c r="A2788" s="16"/>
    </row>
    <row r="2789" spans="1:1" ht="30" customHeight="1" x14ac:dyDescent="0.35">
      <c r="A2789" s="16"/>
    </row>
    <row r="2790" spans="1:1" ht="30" customHeight="1" x14ac:dyDescent="0.35">
      <c r="A2790" s="16"/>
    </row>
    <row r="2791" spans="1:1" ht="30" customHeight="1" x14ac:dyDescent="0.35">
      <c r="A2791" s="16"/>
    </row>
    <row r="2792" spans="1:1" ht="30" customHeight="1" x14ac:dyDescent="0.35">
      <c r="A2792" s="16"/>
    </row>
    <row r="2793" spans="1:1" ht="30" customHeight="1" x14ac:dyDescent="0.35">
      <c r="A2793" s="16"/>
    </row>
    <row r="2794" spans="1:1" ht="30" customHeight="1" x14ac:dyDescent="0.35">
      <c r="A2794" s="16"/>
    </row>
    <row r="2795" spans="1:1" ht="30" customHeight="1" x14ac:dyDescent="0.35">
      <c r="A2795" s="16"/>
    </row>
    <row r="2796" spans="1:1" ht="30" customHeight="1" x14ac:dyDescent="0.35">
      <c r="A2796" s="16"/>
    </row>
    <row r="2797" spans="1:1" ht="30" customHeight="1" x14ac:dyDescent="0.35">
      <c r="A2797" s="16"/>
    </row>
    <row r="2798" spans="1:1" ht="30" customHeight="1" x14ac:dyDescent="0.35">
      <c r="A2798" s="16"/>
    </row>
    <row r="2799" spans="1:1" ht="30" customHeight="1" x14ac:dyDescent="0.35">
      <c r="A2799" s="16"/>
    </row>
    <row r="2800" spans="1:1" ht="30" customHeight="1" x14ac:dyDescent="0.35">
      <c r="A2800" s="16"/>
    </row>
    <row r="2801" spans="1:1" ht="30" customHeight="1" x14ac:dyDescent="0.35">
      <c r="A2801" s="16"/>
    </row>
    <row r="2802" spans="1:1" ht="30" customHeight="1" x14ac:dyDescent="0.35">
      <c r="A2802" s="16"/>
    </row>
    <row r="2803" spans="1:1" ht="30" customHeight="1" x14ac:dyDescent="0.35">
      <c r="A2803" s="16"/>
    </row>
    <row r="2804" spans="1:1" ht="30" customHeight="1" x14ac:dyDescent="0.35">
      <c r="A2804" s="16"/>
    </row>
    <row r="2805" spans="1:1" ht="30" customHeight="1" x14ac:dyDescent="0.35">
      <c r="A2805" s="16"/>
    </row>
    <row r="2806" spans="1:1" ht="30" customHeight="1" x14ac:dyDescent="0.35">
      <c r="A2806" s="16"/>
    </row>
    <row r="2807" spans="1:1" ht="30" customHeight="1" x14ac:dyDescent="0.35">
      <c r="A2807" s="16"/>
    </row>
    <row r="2808" spans="1:1" ht="30" customHeight="1" x14ac:dyDescent="0.35">
      <c r="A2808" s="16"/>
    </row>
    <row r="2809" spans="1:1" ht="30" customHeight="1" x14ac:dyDescent="0.35">
      <c r="A2809" s="16"/>
    </row>
    <row r="2810" spans="1:1" ht="30" customHeight="1" x14ac:dyDescent="0.35">
      <c r="A2810" s="16"/>
    </row>
    <row r="2811" spans="1:1" ht="30" customHeight="1" x14ac:dyDescent="0.35">
      <c r="A2811" s="16"/>
    </row>
    <row r="2812" spans="1:1" ht="30" customHeight="1" x14ac:dyDescent="0.35">
      <c r="A2812" s="16"/>
    </row>
    <row r="2813" spans="1:1" ht="30" customHeight="1" x14ac:dyDescent="0.35">
      <c r="A2813" s="16"/>
    </row>
    <row r="2814" spans="1:1" ht="30" customHeight="1" x14ac:dyDescent="0.35">
      <c r="A2814" s="16"/>
    </row>
    <row r="2815" spans="1:1" ht="30" customHeight="1" x14ac:dyDescent="0.35">
      <c r="A2815" s="16"/>
    </row>
    <row r="2816" spans="1:1" ht="30" customHeight="1" x14ac:dyDescent="0.35">
      <c r="A2816" s="16"/>
    </row>
    <row r="2817" spans="1:1" ht="30" customHeight="1" x14ac:dyDescent="0.35">
      <c r="A2817" s="16"/>
    </row>
    <row r="2818" spans="1:1" ht="30" customHeight="1" x14ac:dyDescent="0.35">
      <c r="A2818" s="16"/>
    </row>
    <row r="2819" spans="1:1" ht="30" customHeight="1" x14ac:dyDescent="0.35">
      <c r="A2819" s="16"/>
    </row>
    <row r="2820" spans="1:1" ht="30" customHeight="1" x14ac:dyDescent="0.35">
      <c r="A2820" s="16"/>
    </row>
    <row r="2821" spans="1:1" ht="30" customHeight="1" x14ac:dyDescent="0.35">
      <c r="A2821" s="16"/>
    </row>
    <row r="2822" spans="1:1" ht="30" customHeight="1" x14ac:dyDescent="0.35">
      <c r="A2822" s="16"/>
    </row>
    <row r="2823" spans="1:1" ht="30" customHeight="1" x14ac:dyDescent="0.35">
      <c r="A2823" s="16"/>
    </row>
    <row r="2824" spans="1:1" ht="30" customHeight="1" x14ac:dyDescent="0.35">
      <c r="A2824" s="16"/>
    </row>
    <row r="2825" spans="1:1" ht="30" customHeight="1" x14ac:dyDescent="0.35">
      <c r="A2825" s="16"/>
    </row>
    <row r="2826" spans="1:1" ht="30" customHeight="1" x14ac:dyDescent="0.35">
      <c r="A2826" s="16"/>
    </row>
    <row r="2827" spans="1:1" ht="30" customHeight="1" x14ac:dyDescent="0.35">
      <c r="A2827" s="16"/>
    </row>
    <row r="2828" spans="1:1" ht="30" customHeight="1" x14ac:dyDescent="0.35">
      <c r="A2828" s="16"/>
    </row>
    <row r="2829" spans="1:1" ht="30" customHeight="1" x14ac:dyDescent="0.35">
      <c r="A2829" s="16"/>
    </row>
    <row r="2830" spans="1:1" ht="30" customHeight="1" x14ac:dyDescent="0.35">
      <c r="A2830" s="16"/>
    </row>
    <row r="2831" spans="1:1" ht="30" customHeight="1" x14ac:dyDescent="0.35">
      <c r="A2831" s="16"/>
    </row>
    <row r="2832" spans="1:1" ht="30" customHeight="1" x14ac:dyDescent="0.35">
      <c r="A2832" s="16"/>
    </row>
    <row r="2833" spans="1:1" ht="30" customHeight="1" x14ac:dyDescent="0.35">
      <c r="A2833" s="16"/>
    </row>
    <row r="2834" spans="1:1" ht="30" customHeight="1" x14ac:dyDescent="0.35">
      <c r="A2834" s="16"/>
    </row>
    <row r="2835" spans="1:1" ht="30" customHeight="1" x14ac:dyDescent="0.35">
      <c r="A2835" s="16"/>
    </row>
    <row r="2836" spans="1:1" ht="30" customHeight="1" x14ac:dyDescent="0.35">
      <c r="A2836" s="16"/>
    </row>
    <row r="2837" spans="1:1" ht="30" customHeight="1" x14ac:dyDescent="0.35">
      <c r="A2837" s="16"/>
    </row>
    <row r="2838" spans="1:1" ht="30" customHeight="1" x14ac:dyDescent="0.35">
      <c r="A2838" s="16"/>
    </row>
    <row r="2839" spans="1:1" ht="30" customHeight="1" x14ac:dyDescent="0.35">
      <c r="A2839" s="16"/>
    </row>
    <row r="2840" spans="1:1" ht="30" customHeight="1" x14ac:dyDescent="0.35">
      <c r="A2840" s="16"/>
    </row>
    <row r="2841" spans="1:1" ht="30" customHeight="1" x14ac:dyDescent="0.35">
      <c r="A2841" s="16"/>
    </row>
    <row r="2842" spans="1:1" ht="30" customHeight="1" x14ac:dyDescent="0.35">
      <c r="A2842" s="16"/>
    </row>
    <row r="2843" spans="1:1" ht="30" customHeight="1" x14ac:dyDescent="0.35">
      <c r="A2843" s="16"/>
    </row>
    <row r="2844" spans="1:1" ht="30" customHeight="1" x14ac:dyDescent="0.35">
      <c r="A2844" s="16"/>
    </row>
    <row r="2845" spans="1:1" ht="30" customHeight="1" x14ac:dyDescent="0.35">
      <c r="A2845" s="16"/>
    </row>
    <row r="2846" spans="1:1" ht="30" customHeight="1" x14ac:dyDescent="0.35">
      <c r="A2846" s="16"/>
    </row>
    <row r="2847" spans="1:1" ht="30" customHeight="1" x14ac:dyDescent="0.35">
      <c r="A2847" s="16"/>
    </row>
    <row r="2848" spans="1:1" ht="30" customHeight="1" x14ac:dyDescent="0.35">
      <c r="A2848" s="16"/>
    </row>
    <row r="2849" spans="1:1" ht="30" customHeight="1" x14ac:dyDescent="0.35">
      <c r="A2849" s="16"/>
    </row>
    <row r="2850" spans="1:1" ht="30" customHeight="1" x14ac:dyDescent="0.35">
      <c r="A2850" s="16"/>
    </row>
    <row r="2851" spans="1:1" ht="30" customHeight="1" x14ac:dyDescent="0.35">
      <c r="A2851" s="16"/>
    </row>
    <row r="2852" spans="1:1" ht="30" customHeight="1" x14ac:dyDescent="0.35">
      <c r="A2852" s="16"/>
    </row>
    <row r="2853" spans="1:1" ht="30" customHeight="1" x14ac:dyDescent="0.35">
      <c r="A2853" s="16"/>
    </row>
    <row r="2854" spans="1:1" ht="30" customHeight="1" x14ac:dyDescent="0.35">
      <c r="A2854" s="16"/>
    </row>
    <row r="2855" spans="1:1" ht="30" customHeight="1" x14ac:dyDescent="0.35">
      <c r="A2855" s="16"/>
    </row>
    <row r="2856" spans="1:1" ht="30" customHeight="1" x14ac:dyDescent="0.35">
      <c r="A2856" s="16"/>
    </row>
    <row r="2857" spans="1:1" ht="30" customHeight="1" x14ac:dyDescent="0.35">
      <c r="A2857" s="16"/>
    </row>
    <row r="2858" spans="1:1" ht="30" customHeight="1" x14ac:dyDescent="0.35">
      <c r="A2858" s="16"/>
    </row>
    <row r="2859" spans="1:1" ht="30" customHeight="1" x14ac:dyDescent="0.35">
      <c r="A2859" s="16"/>
    </row>
    <row r="2860" spans="1:1" ht="30" customHeight="1" x14ac:dyDescent="0.35">
      <c r="A2860" s="16"/>
    </row>
    <row r="2861" spans="1:1" ht="30" customHeight="1" x14ac:dyDescent="0.35">
      <c r="A2861" s="16"/>
    </row>
    <row r="2862" spans="1:1" ht="30" customHeight="1" x14ac:dyDescent="0.35">
      <c r="A2862" s="16"/>
    </row>
    <row r="2863" spans="1:1" ht="30" customHeight="1" x14ac:dyDescent="0.35">
      <c r="A2863" s="16"/>
    </row>
    <row r="2864" spans="1:1" ht="30" customHeight="1" x14ac:dyDescent="0.35">
      <c r="A2864" s="16"/>
    </row>
    <row r="2865" spans="1:1" ht="30" customHeight="1" x14ac:dyDescent="0.35">
      <c r="A2865" s="16"/>
    </row>
    <row r="2866" spans="1:1" ht="30" customHeight="1" x14ac:dyDescent="0.35">
      <c r="A2866" s="16"/>
    </row>
    <row r="2867" spans="1:1" ht="30" customHeight="1" x14ac:dyDescent="0.35">
      <c r="A2867" s="16"/>
    </row>
    <row r="2868" spans="1:1" ht="30" customHeight="1" x14ac:dyDescent="0.35">
      <c r="A2868" s="16"/>
    </row>
    <row r="2869" spans="1:1" ht="30" customHeight="1" x14ac:dyDescent="0.35">
      <c r="A2869" s="16"/>
    </row>
    <row r="2870" spans="1:1" ht="30" customHeight="1" x14ac:dyDescent="0.35">
      <c r="A2870" s="16"/>
    </row>
    <row r="2871" spans="1:1" ht="30" customHeight="1" x14ac:dyDescent="0.35">
      <c r="A2871" s="16"/>
    </row>
    <row r="2872" spans="1:1" ht="30" customHeight="1" x14ac:dyDescent="0.35">
      <c r="A2872" s="16"/>
    </row>
    <row r="2873" spans="1:1" ht="30" customHeight="1" x14ac:dyDescent="0.35">
      <c r="A2873" s="16"/>
    </row>
    <row r="2874" spans="1:1" ht="30" customHeight="1" x14ac:dyDescent="0.35">
      <c r="A2874" s="16"/>
    </row>
    <row r="2875" spans="1:1" ht="30" customHeight="1" x14ac:dyDescent="0.35">
      <c r="A2875" s="16"/>
    </row>
    <row r="2876" spans="1:1" ht="30" customHeight="1" x14ac:dyDescent="0.35">
      <c r="A2876" s="16"/>
    </row>
    <row r="2877" spans="1:1" ht="30" customHeight="1" x14ac:dyDescent="0.35">
      <c r="A2877" s="16"/>
    </row>
    <row r="2878" spans="1:1" ht="30" customHeight="1" x14ac:dyDescent="0.35">
      <c r="A2878" s="16"/>
    </row>
    <row r="2879" spans="1:1" ht="30" customHeight="1" x14ac:dyDescent="0.35">
      <c r="A2879" s="16"/>
    </row>
    <row r="2880" spans="1:1" ht="30" customHeight="1" x14ac:dyDescent="0.35">
      <c r="A2880" s="16"/>
    </row>
    <row r="2881" spans="1:1" ht="30" customHeight="1" x14ac:dyDescent="0.35">
      <c r="A2881" s="16"/>
    </row>
    <row r="2882" spans="1:1" ht="30" customHeight="1" x14ac:dyDescent="0.35">
      <c r="A2882" s="16"/>
    </row>
    <row r="2883" spans="1:1" ht="30" customHeight="1" x14ac:dyDescent="0.35">
      <c r="A2883" s="16"/>
    </row>
    <row r="2884" spans="1:1" ht="30" customHeight="1" x14ac:dyDescent="0.35">
      <c r="A2884" s="16"/>
    </row>
    <row r="2885" spans="1:1" ht="30" customHeight="1" x14ac:dyDescent="0.35">
      <c r="A2885" s="16"/>
    </row>
    <row r="2886" spans="1:1" ht="30" customHeight="1" x14ac:dyDescent="0.35">
      <c r="A2886" s="16"/>
    </row>
    <row r="2887" spans="1:1" ht="30" customHeight="1" x14ac:dyDescent="0.35">
      <c r="A2887" s="16"/>
    </row>
    <row r="2888" spans="1:1" ht="30" customHeight="1" x14ac:dyDescent="0.35">
      <c r="A2888" s="16"/>
    </row>
    <row r="2889" spans="1:1" ht="30" customHeight="1" x14ac:dyDescent="0.35">
      <c r="A2889" s="16"/>
    </row>
    <row r="2890" spans="1:1" ht="30" customHeight="1" x14ac:dyDescent="0.35">
      <c r="A2890" s="16"/>
    </row>
    <row r="2891" spans="1:1" ht="30" customHeight="1" x14ac:dyDescent="0.35">
      <c r="A2891" s="16"/>
    </row>
    <row r="2892" spans="1:1" ht="30" customHeight="1" x14ac:dyDescent="0.35">
      <c r="A2892" s="16"/>
    </row>
    <row r="2893" spans="1:1" ht="30" customHeight="1" x14ac:dyDescent="0.35">
      <c r="A2893" s="16"/>
    </row>
    <row r="2894" spans="1:1" ht="30" customHeight="1" x14ac:dyDescent="0.35">
      <c r="A2894" s="16"/>
    </row>
    <row r="2895" spans="1:1" ht="30" customHeight="1" x14ac:dyDescent="0.35">
      <c r="A2895" s="16"/>
    </row>
    <row r="2896" spans="1:1" ht="30" customHeight="1" x14ac:dyDescent="0.35">
      <c r="A2896" s="16"/>
    </row>
    <row r="2897" spans="1:1" ht="30" customHeight="1" x14ac:dyDescent="0.35">
      <c r="A2897" s="16"/>
    </row>
    <row r="2898" spans="1:1" ht="30" customHeight="1" x14ac:dyDescent="0.35">
      <c r="A2898" s="16"/>
    </row>
    <row r="2899" spans="1:1" ht="30" customHeight="1" x14ac:dyDescent="0.35">
      <c r="A2899" s="16"/>
    </row>
    <row r="2900" spans="1:1" ht="30" customHeight="1" x14ac:dyDescent="0.35">
      <c r="A2900" s="16"/>
    </row>
    <row r="2901" spans="1:1" ht="30" customHeight="1" x14ac:dyDescent="0.35">
      <c r="A2901" s="16"/>
    </row>
    <row r="2902" spans="1:1" ht="30" customHeight="1" x14ac:dyDescent="0.35">
      <c r="A2902" s="16"/>
    </row>
    <row r="2903" spans="1:1" ht="30" customHeight="1" x14ac:dyDescent="0.35">
      <c r="A2903" s="16"/>
    </row>
    <row r="2904" spans="1:1" ht="30" customHeight="1" x14ac:dyDescent="0.35">
      <c r="A2904" s="16"/>
    </row>
    <row r="2905" spans="1:1" ht="30" customHeight="1" x14ac:dyDescent="0.35">
      <c r="A2905" s="16"/>
    </row>
    <row r="2906" spans="1:1" ht="30" customHeight="1" x14ac:dyDescent="0.35">
      <c r="A2906" s="16"/>
    </row>
    <row r="2907" spans="1:1" ht="30" customHeight="1" x14ac:dyDescent="0.35">
      <c r="A2907" s="16"/>
    </row>
    <row r="2908" spans="1:1" ht="30" customHeight="1" x14ac:dyDescent="0.35">
      <c r="A2908" s="16"/>
    </row>
    <row r="2909" spans="1:1" ht="30" customHeight="1" x14ac:dyDescent="0.35">
      <c r="A2909" s="16"/>
    </row>
    <row r="2910" spans="1:1" ht="30" customHeight="1" x14ac:dyDescent="0.35">
      <c r="A2910" s="16"/>
    </row>
    <row r="2911" spans="1:1" ht="30" customHeight="1" x14ac:dyDescent="0.35">
      <c r="A2911" s="16"/>
    </row>
    <row r="2912" spans="1:1" ht="30" customHeight="1" x14ac:dyDescent="0.35">
      <c r="A2912" s="16"/>
    </row>
    <row r="2913" spans="1:1" ht="30" customHeight="1" x14ac:dyDescent="0.35">
      <c r="A2913" s="16"/>
    </row>
    <row r="2914" spans="1:1" ht="30" customHeight="1" x14ac:dyDescent="0.35">
      <c r="A2914" s="16"/>
    </row>
    <row r="2915" spans="1:1" ht="30" customHeight="1" x14ac:dyDescent="0.35">
      <c r="A2915" s="16"/>
    </row>
    <row r="2916" spans="1:1" ht="30" customHeight="1" x14ac:dyDescent="0.35">
      <c r="A2916" s="16"/>
    </row>
    <row r="2917" spans="1:1" ht="30" customHeight="1" x14ac:dyDescent="0.35">
      <c r="A2917" s="16"/>
    </row>
    <row r="2918" spans="1:1" ht="30" customHeight="1" x14ac:dyDescent="0.35">
      <c r="A2918" s="16"/>
    </row>
    <row r="2919" spans="1:1" ht="30" customHeight="1" x14ac:dyDescent="0.35">
      <c r="A2919" s="16"/>
    </row>
    <row r="2920" spans="1:1" ht="30" customHeight="1" x14ac:dyDescent="0.35">
      <c r="A2920" s="16"/>
    </row>
    <row r="2921" spans="1:1" ht="30" customHeight="1" x14ac:dyDescent="0.35">
      <c r="A2921" s="16"/>
    </row>
    <row r="2922" spans="1:1" ht="30" customHeight="1" x14ac:dyDescent="0.35">
      <c r="A2922" s="16"/>
    </row>
    <row r="2923" spans="1:1" ht="30" customHeight="1" x14ac:dyDescent="0.35">
      <c r="A2923" s="16"/>
    </row>
    <row r="2924" spans="1:1" ht="30" customHeight="1" x14ac:dyDescent="0.35">
      <c r="A2924" s="16"/>
    </row>
    <row r="2925" spans="1:1" ht="30" customHeight="1" x14ac:dyDescent="0.35">
      <c r="A2925" s="16"/>
    </row>
    <row r="2926" spans="1:1" ht="30" customHeight="1" x14ac:dyDescent="0.35">
      <c r="A2926" s="16"/>
    </row>
    <row r="2927" spans="1:1" ht="30" customHeight="1" x14ac:dyDescent="0.35">
      <c r="A2927" s="16"/>
    </row>
    <row r="2928" spans="1:1" ht="30" customHeight="1" x14ac:dyDescent="0.35">
      <c r="A2928" s="16"/>
    </row>
    <row r="2929" spans="1:1" ht="30" customHeight="1" x14ac:dyDescent="0.35">
      <c r="A2929" s="16"/>
    </row>
    <row r="2930" spans="1:1" ht="30" customHeight="1" x14ac:dyDescent="0.35">
      <c r="A2930" s="16"/>
    </row>
    <row r="2931" spans="1:1" ht="30" customHeight="1" x14ac:dyDescent="0.35">
      <c r="A2931" s="16"/>
    </row>
    <row r="2932" spans="1:1" ht="30" customHeight="1" x14ac:dyDescent="0.35">
      <c r="A2932" s="16"/>
    </row>
    <row r="2933" spans="1:1" ht="30" customHeight="1" x14ac:dyDescent="0.35">
      <c r="A2933" s="16"/>
    </row>
    <row r="2934" spans="1:1" ht="30" customHeight="1" x14ac:dyDescent="0.35">
      <c r="A2934" s="16"/>
    </row>
    <row r="2935" spans="1:1" ht="30" customHeight="1" x14ac:dyDescent="0.35">
      <c r="A2935" s="16"/>
    </row>
    <row r="2936" spans="1:1" ht="30" customHeight="1" x14ac:dyDescent="0.35">
      <c r="A2936" s="16"/>
    </row>
    <row r="2937" spans="1:1" ht="30" customHeight="1" x14ac:dyDescent="0.35">
      <c r="A2937" s="16"/>
    </row>
    <row r="2938" spans="1:1" ht="30" customHeight="1" x14ac:dyDescent="0.35">
      <c r="A2938" s="16"/>
    </row>
    <row r="2939" spans="1:1" ht="30" customHeight="1" x14ac:dyDescent="0.35">
      <c r="A2939" s="16"/>
    </row>
    <row r="2940" spans="1:1" ht="30" customHeight="1" x14ac:dyDescent="0.35">
      <c r="A2940" s="16"/>
    </row>
    <row r="2941" spans="1:1" ht="30" customHeight="1" x14ac:dyDescent="0.35">
      <c r="A2941" s="16"/>
    </row>
    <row r="2942" spans="1:1" ht="30" customHeight="1" x14ac:dyDescent="0.35">
      <c r="A2942" s="16"/>
    </row>
    <row r="2943" spans="1:1" ht="30" customHeight="1" x14ac:dyDescent="0.35">
      <c r="A2943" s="16"/>
    </row>
    <row r="2944" spans="1:1" ht="30" customHeight="1" x14ac:dyDescent="0.35">
      <c r="A2944" s="16"/>
    </row>
    <row r="2945" spans="1:1" ht="30" customHeight="1" x14ac:dyDescent="0.35">
      <c r="A2945" s="16"/>
    </row>
    <row r="2946" spans="1:1" ht="30" customHeight="1" x14ac:dyDescent="0.35">
      <c r="A2946" s="16"/>
    </row>
    <row r="2947" spans="1:1" ht="30" customHeight="1" x14ac:dyDescent="0.35">
      <c r="A2947" s="16"/>
    </row>
    <row r="2948" spans="1:1" ht="30" customHeight="1" x14ac:dyDescent="0.35">
      <c r="A2948" s="16"/>
    </row>
    <row r="2949" spans="1:1" ht="30" customHeight="1" x14ac:dyDescent="0.35">
      <c r="A2949" s="16"/>
    </row>
    <row r="2950" spans="1:1" ht="30" customHeight="1" x14ac:dyDescent="0.35">
      <c r="A2950" s="16"/>
    </row>
    <row r="2951" spans="1:1" ht="30" customHeight="1" x14ac:dyDescent="0.35">
      <c r="A2951" s="16"/>
    </row>
    <row r="2952" spans="1:1" ht="30" customHeight="1" x14ac:dyDescent="0.35">
      <c r="A2952" s="16"/>
    </row>
    <row r="2953" spans="1:1" ht="30" customHeight="1" x14ac:dyDescent="0.35">
      <c r="A2953" s="16"/>
    </row>
    <row r="2954" spans="1:1" ht="30" customHeight="1" x14ac:dyDescent="0.35">
      <c r="A2954" s="16"/>
    </row>
    <row r="2955" spans="1:1" ht="30" customHeight="1" x14ac:dyDescent="0.35">
      <c r="A2955" s="16"/>
    </row>
    <row r="2956" spans="1:1" ht="30" customHeight="1" x14ac:dyDescent="0.35">
      <c r="A2956" s="16"/>
    </row>
    <row r="2957" spans="1:1" ht="30" customHeight="1" x14ac:dyDescent="0.35">
      <c r="A2957" s="16"/>
    </row>
    <row r="2958" spans="1:1" ht="30" customHeight="1" x14ac:dyDescent="0.35">
      <c r="A2958" s="16"/>
    </row>
    <row r="2959" spans="1:1" ht="30" customHeight="1" x14ac:dyDescent="0.35">
      <c r="A2959" s="16"/>
    </row>
    <row r="2960" spans="1:1" ht="30" customHeight="1" x14ac:dyDescent="0.35">
      <c r="A2960" s="16"/>
    </row>
    <row r="2961" spans="1:1" ht="30" customHeight="1" x14ac:dyDescent="0.35">
      <c r="A2961" s="16"/>
    </row>
    <row r="2962" spans="1:1" ht="30" customHeight="1" x14ac:dyDescent="0.35">
      <c r="A2962" s="16"/>
    </row>
    <row r="2963" spans="1:1" ht="30" customHeight="1" x14ac:dyDescent="0.35">
      <c r="A2963" s="16"/>
    </row>
    <row r="2964" spans="1:1" ht="30" customHeight="1" x14ac:dyDescent="0.35">
      <c r="A2964" s="16"/>
    </row>
    <row r="2965" spans="1:1" ht="30" customHeight="1" x14ac:dyDescent="0.35">
      <c r="A2965" s="16"/>
    </row>
    <row r="2966" spans="1:1" ht="30" customHeight="1" x14ac:dyDescent="0.35">
      <c r="A2966" s="16"/>
    </row>
    <row r="2967" spans="1:1" ht="30" customHeight="1" x14ac:dyDescent="0.35">
      <c r="A2967" s="16"/>
    </row>
    <row r="2968" spans="1:1" ht="30" customHeight="1" x14ac:dyDescent="0.35">
      <c r="A2968" s="16"/>
    </row>
    <row r="2969" spans="1:1" ht="30" customHeight="1" x14ac:dyDescent="0.35">
      <c r="A2969" s="16"/>
    </row>
    <row r="2970" spans="1:1" ht="30" customHeight="1" x14ac:dyDescent="0.35">
      <c r="A2970" s="16"/>
    </row>
    <row r="2971" spans="1:1" ht="30" customHeight="1" x14ac:dyDescent="0.35">
      <c r="A2971" s="16"/>
    </row>
    <row r="2972" spans="1:1" ht="30" customHeight="1" x14ac:dyDescent="0.35">
      <c r="A2972" s="16"/>
    </row>
    <row r="2973" spans="1:1" ht="30" customHeight="1" x14ac:dyDescent="0.35">
      <c r="A2973" s="16"/>
    </row>
    <row r="2974" spans="1:1" ht="30" customHeight="1" x14ac:dyDescent="0.35">
      <c r="A2974" s="16"/>
    </row>
    <row r="2975" spans="1:1" ht="30" customHeight="1" x14ac:dyDescent="0.35">
      <c r="A2975" s="16"/>
    </row>
    <row r="2976" spans="1:1" ht="30" customHeight="1" x14ac:dyDescent="0.35">
      <c r="A2976" s="16"/>
    </row>
    <row r="2977" spans="1:1" ht="30" customHeight="1" x14ac:dyDescent="0.35">
      <c r="A2977" s="16"/>
    </row>
    <row r="2978" spans="1:1" ht="30" customHeight="1" x14ac:dyDescent="0.35">
      <c r="A2978" s="16"/>
    </row>
    <row r="2979" spans="1:1" ht="30" customHeight="1" x14ac:dyDescent="0.35">
      <c r="A2979" s="16"/>
    </row>
    <row r="2980" spans="1:1" ht="30" customHeight="1" x14ac:dyDescent="0.35">
      <c r="A2980" s="16"/>
    </row>
    <row r="2981" spans="1:1" ht="30" customHeight="1" x14ac:dyDescent="0.35">
      <c r="A2981" s="16"/>
    </row>
    <row r="2982" spans="1:1" ht="30" customHeight="1" x14ac:dyDescent="0.35">
      <c r="A2982" s="16"/>
    </row>
    <row r="2983" spans="1:1" ht="30" customHeight="1" x14ac:dyDescent="0.35">
      <c r="A2983" s="16"/>
    </row>
    <row r="2984" spans="1:1" ht="30" customHeight="1" x14ac:dyDescent="0.35">
      <c r="A2984" s="16"/>
    </row>
    <row r="2985" spans="1:1" ht="30" customHeight="1" x14ac:dyDescent="0.35">
      <c r="A2985" s="16"/>
    </row>
    <row r="2986" spans="1:1" ht="30" customHeight="1" x14ac:dyDescent="0.35">
      <c r="A2986" s="16"/>
    </row>
    <row r="2987" spans="1:1" ht="30" customHeight="1" x14ac:dyDescent="0.35">
      <c r="A2987" s="16"/>
    </row>
    <row r="2988" spans="1:1" ht="30" customHeight="1" x14ac:dyDescent="0.35">
      <c r="A2988" s="16"/>
    </row>
    <row r="2989" spans="1:1" ht="30" customHeight="1" x14ac:dyDescent="0.35">
      <c r="A2989" s="16"/>
    </row>
    <row r="2990" spans="1:1" ht="30" customHeight="1" x14ac:dyDescent="0.35">
      <c r="A2990" s="16"/>
    </row>
    <row r="2991" spans="1:1" ht="30" customHeight="1" x14ac:dyDescent="0.35">
      <c r="A2991" s="16"/>
    </row>
    <row r="2992" spans="1:1" ht="30" customHeight="1" x14ac:dyDescent="0.35">
      <c r="A2992" s="16"/>
    </row>
    <row r="2993" spans="1:1" ht="30" customHeight="1" x14ac:dyDescent="0.35">
      <c r="A2993" s="16"/>
    </row>
    <row r="2994" spans="1:1" ht="30" customHeight="1" x14ac:dyDescent="0.35">
      <c r="A2994" s="16"/>
    </row>
    <row r="2995" spans="1:1" ht="30" customHeight="1" x14ac:dyDescent="0.35">
      <c r="A2995" s="16"/>
    </row>
    <row r="2996" spans="1:1" ht="30" customHeight="1" x14ac:dyDescent="0.35">
      <c r="A2996" s="16"/>
    </row>
    <row r="2997" spans="1:1" ht="30" customHeight="1" x14ac:dyDescent="0.35">
      <c r="A2997" s="16"/>
    </row>
    <row r="2998" spans="1:1" ht="30" customHeight="1" x14ac:dyDescent="0.35">
      <c r="A2998" s="16"/>
    </row>
    <row r="2999" spans="1:1" ht="30" customHeight="1" x14ac:dyDescent="0.35">
      <c r="A2999" s="16"/>
    </row>
    <row r="3000" spans="1:1" ht="30" customHeight="1" x14ac:dyDescent="0.35">
      <c r="A3000" s="16"/>
    </row>
    <row r="3001" spans="1:1" ht="30" customHeight="1" x14ac:dyDescent="0.35">
      <c r="A3001" s="16"/>
    </row>
    <row r="3002" spans="1:1" ht="30" customHeight="1" x14ac:dyDescent="0.35">
      <c r="A3002" s="16"/>
    </row>
    <row r="3003" spans="1:1" ht="30" customHeight="1" x14ac:dyDescent="0.35">
      <c r="A3003" s="16"/>
    </row>
    <row r="3004" spans="1:1" ht="30" customHeight="1" x14ac:dyDescent="0.35">
      <c r="A3004" s="16"/>
    </row>
    <row r="3005" spans="1:1" ht="30" customHeight="1" x14ac:dyDescent="0.35">
      <c r="A3005" s="16"/>
    </row>
    <row r="3006" spans="1:1" ht="30" customHeight="1" x14ac:dyDescent="0.35">
      <c r="A3006" s="16"/>
    </row>
    <row r="3007" spans="1:1" ht="30" customHeight="1" x14ac:dyDescent="0.35">
      <c r="A3007" s="16"/>
    </row>
    <row r="3008" spans="1:1" ht="30" customHeight="1" x14ac:dyDescent="0.35">
      <c r="A3008" s="16"/>
    </row>
    <row r="3009" spans="1:1" ht="30" customHeight="1" x14ac:dyDescent="0.35">
      <c r="A3009" s="16"/>
    </row>
    <row r="3010" spans="1:1" ht="30" customHeight="1" x14ac:dyDescent="0.35">
      <c r="A3010" s="16"/>
    </row>
    <row r="3011" spans="1:1" ht="30" customHeight="1" x14ac:dyDescent="0.35">
      <c r="A3011" s="16"/>
    </row>
    <row r="3012" spans="1:1" ht="30" customHeight="1" x14ac:dyDescent="0.35">
      <c r="A3012" s="16"/>
    </row>
    <row r="3013" spans="1:1" ht="30" customHeight="1" x14ac:dyDescent="0.35">
      <c r="A3013" s="16"/>
    </row>
    <row r="3014" spans="1:1" ht="30" customHeight="1" x14ac:dyDescent="0.35">
      <c r="A3014" s="16"/>
    </row>
    <row r="3015" spans="1:1" ht="30" customHeight="1" x14ac:dyDescent="0.35">
      <c r="A3015" s="16"/>
    </row>
    <row r="3016" spans="1:1" ht="30" customHeight="1" x14ac:dyDescent="0.35">
      <c r="A3016" s="16"/>
    </row>
    <row r="3017" spans="1:1" ht="30" customHeight="1" x14ac:dyDescent="0.35">
      <c r="A3017" s="16"/>
    </row>
    <row r="3018" spans="1:1" ht="30" customHeight="1" x14ac:dyDescent="0.35">
      <c r="A3018" s="16"/>
    </row>
    <row r="3019" spans="1:1" ht="30" customHeight="1" x14ac:dyDescent="0.35">
      <c r="A3019" s="16"/>
    </row>
    <row r="3020" spans="1:1" ht="30" customHeight="1" x14ac:dyDescent="0.35">
      <c r="A3020" s="16"/>
    </row>
    <row r="3021" spans="1:1" ht="30" customHeight="1" x14ac:dyDescent="0.35">
      <c r="A3021" s="16"/>
    </row>
    <row r="3022" spans="1:1" ht="30" customHeight="1" x14ac:dyDescent="0.35">
      <c r="A3022" s="16"/>
    </row>
    <row r="3023" spans="1:1" ht="30" customHeight="1" x14ac:dyDescent="0.35">
      <c r="A3023" s="16"/>
    </row>
    <row r="3024" spans="1:1" ht="30" customHeight="1" x14ac:dyDescent="0.35">
      <c r="A3024" s="16"/>
    </row>
    <row r="3025" spans="1:1" ht="30" customHeight="1" x14ac:dyDescent="0.35">
      <c r="A3025" s="16"/>
    </row>
    <row r="3026" spans="1:1" ht="30" customHeight="1" x14ac:dyDescent="0.35">
      <c r="A3026" s="16"/>
    </row>
    <row r="3027" spans="1:1" ht="30" customHeight="1" x14ac:dyDescent="0.35">
      <c r="A3027" s="16"/>
    </row>
    <row r="3028" spans="1:1" ht="30" customHeight="1" x14ac:dyDescent="0.35">
      <c r="A3028" s="16"/>
    </row>
    <row r="3029" spans="1:1" ht="30" customHeight="1" x14ac:dyDescent="0.35">
      <c r="A3029" s="16"/>
    </row>
    <row r="3030" spans="1:1" ht="30" customHeight="1" x14ac:dyDescent="0.35">
      <c r="A3030" s="16"/>
    </row>
    <row r="3031" spans="1:1" ht="30" customHeight="1" x14ac:dyDescent="0.35">
      <c r="A3031" s="16"/>
    </row>
    <row r="3032" spans="1:1" ht="30" customHeight="1" x14ac:dyDescent="0.35">
      <c r="A3032" s="16"/>
    </row>
    <row r="3033" spans="1:1" ht="30" customHeight="1" x14ac:dyDescent="0.35">
      <c r="A3033" s="16"/>
    </row>
    <row r="3034" spans="1:1" ht="30" customHeight="1" x14ac:dyDescent="0.35">
      <c r="A3034" s="16"/>
    </row>
    <row r="3035" spans="1:1" ht="30" customHeight="1" x14ac:dyDescent="0.35">
      <c r="A3035" s="16"/>
    </row>
    <row r="3036" spans="1:1" ht="30" customHeight="1" x14ac:dyDescent="0.35">
      <c r="A3036" s="16"/>
    </row>
    <row r="3037" spans="1:1" ht="30" customHeight="1" x14ac:dyDescent="0.35">
      <c r="A3037" s="16"/>
    </row>
    <row r="3038" spans="1:1" ht="30" customHeight="1" x14ac:dyDescent="0.35">
      <c r="A3038" s="16"/>
    </row>
    <row r="3039" spans="1:1" ht="30" customHeight="1" x14ac:dyDescent="0.35">
      <c r="A3039" s="16"/>
    </row>
    <row r="3040" spans="1:1" ht="30" customHeight="1" x14ac:dyDescent="0.35">
      <c r="A3040" s="16"/>
    </row>
    <row r="3041" spans="1:1" ht="30" customHeight="1" x14ac:dyDescent="0.35">
      <c r="A3041" s="16"/>
    </row>
    <row r="3042" spans="1:1" ht="30" customHeight="1" x14ac:dyDescent="0.35">
      <c r="A3042" s="16"/>
    </row>
    <row r="3043" spans="1:1" ht="30" customHeight="1" x14ac:dyDescent="0.35">
      <c r="A3043" s="16"/>
    </row>
    <row r="3044" spans="1:1" ht="30" customHeight="1" x14ac:dyDescent="0.35">
      <c r="A3044" s="16"/>
    </row>
    <row r="3045" spans="1:1" ht="30" customHeight="1" x14ac:dyDescent="0.35">
      <c r="A3045" s="16"/>
    </row>
    <row r="3046" spans="1:1" ht="30" customHeight="1" x14ac:dyDescent="0.35">
      <c r="A3046" s="16"/>
    </row>
    <row r="3047" spans="1:1" ht="30" customHeight="1" x14ac:dyDescent="0.35">
      <c r="A3047" s="16"/>
    </row>
    <row r="3048" spans="1:1" ht="30" customHeight="1" x14ac:dyDescent="0.35">
      <c r="A3048" s="16"/>
    </row>
    <row r="3049" spans="1:1" ht="30" customHeight="1" x14ac:dyDescent="0.35">
      <c r="A3049" s="16"/>
    </row>
    <row r="3050" spans="1:1" ht="30" customHeight="1" x14ac:dyDescent="0.35">
      <c r="A3050" s="16"/>
    </row>
    <row r="3051" spans="1:1" ht="30" customHeight="1" x14ac:dyDescent="0.35">
      <c r="A3051" s="16"/>
    </row>
    <row r="3052" spans="1:1" ht="30" customHeight="1" x14ac:dyDescent="0.35">
      <c r="A3052" s="16"/>
    </row>
    <row r="3053" spans="1:1" ht="30" customHeight="1" x14ac:dyDescent="0.35">
      <c r="A3053" s="16"/>
    </row>
    <row r="3054" spans="1:1" ht="30" customHeight="1" x14ac:dyDescent="0.35">
      <c r="A3054" s="16"/>
    </row>
    <row r="3055" spans="1:1" ht="30" customHeight="1" x14ac:dyDescent="0.35">
      <c r="A3055" s="16"/>
    </row>
    <row r="3056" spans="1:1" ht="30" customHeight="1" x14ac:dyDescent="0.35">
      <c r="A3056" s="16"/>
    </row>
    <row r="3057" spans="1:1" ht="30" customHeight="1" x14ac:dyDescent="0.35">
      <c r="A3057" s="16"/>
    </row>
    <row r="3058" spans="1:1" ht="30" customHeight="1" x14ac:dyDescent="0.35">
      <c r="A3058" s="16"/>
    </row>
    <row r="3059" spans="1:1" ht="30" customHeight="1" x14ac:dyDescent="0.35">
      <c r="A3059" s="16"/>
    </row>
    <row r="3060" spans="1:1" ht="30" customHeight="1" x14ac:dyDescent="0.35">
      <c r="A3060" s="16"/>
    </row>
    <row r="3061" spans="1:1" ht="30" customHeight="1" x14ac:dyDescent="0.35">
      <c r="A3061" s="16"/>
    </row>
    <row r="3062" spans="1:1" ht="30" customHeight="1" x14ac:dyDescent="0.35">
      <c r="A3062" s="16"/>
    </row>
    <row r="3063" spans="1:1" ht="30" customHeight="1" x14ac:dyDescent="0.35">
      <c r="A3063" s="16"/>
    </row>
    <row r="3064" spans="1:1" ht="30" customHeight="1" x14ac:dyDescent="0.35">
      <c r="A3064" s="16"/>
    </row>
    <row r="3065" spans="1:1" ht="30" customHeight="1" x14ac:dyDescent="0.35">
      <c r="A3065" s="16"/>
    </row>
    <row r="3066" spans="1:1" ht="30" customHeight="1" x14ac:dyDescent="0.35">
      <c r="A3066" s="16"/>
    </row>
    <row r="3067" spans="1:1" ht="30" customHeight="1" x14ac:dyDescent="0.35">
      <c r="A3067" s="16"/>
    </row>
    <row r="3068" spans="1:1" ht="30" customHeight="1" x14ac:dyDescent="0.35">
      <c r="A3068" s="16"/>
    </row>
    <row r="3069" spans="1:1" ht="30" customHeight="1" x14ac:dyDescent="0.35">
      <c r="A3069" s="16"/>
    </row>
    <row r="3070" spans="1:1" ht="30" customHeight="1" x14ac:dyDescent="0.35">
      <c r="A3070" s="16"/>
    </row>
    <row r="3071" spans="1:1" ht="30" customHeight="1" x14ac:dyDescent="0.35">
      <c r="A3071" s="16"/>
    </row>
    <row r="3072" spans="1:1" ht="30" customHeight="1" x14ac:dyDescent="0.35">
      <c r="A3072" s="16"/>
    </row>
    <row r="3073" spans="1:1" ht="30" customHeight="1" x14ac:dyDescent="0.35">
      <c r="A3073" s="16"/>
    </row>
    <row r="3074" spans="1:1" ht="30" customHeight="1" x14ac:dyDescent="0.35">
      <c r="A3074" s="16"/>
    </row>
    <row r="3075" spans="1:1" ht="30" customHeight="1" x14ac:dyDescent="0.35">
      <c r="A3075" s="16"/>
    </row>
    <row r="3076" spans="1:1" ht="30" customHeight="1" x14ac:dyDescent="0.35">
      <c r="A3076" s="16"/>
    </row>
    <row r="3077" spans="1:1" ht="30" customHeight="1" x14ac:dyDescent="0.35">
      <c r="A3077" s="16"/>
    </row>
    <row r="3078" spans="1:1" ht="30" customHeight="1" x14ac:dyDescent="0.35">
      <c r="A3078" s="16"/>
    </row>
    <row r="3079" spans="1:1" ht="30" customHeight="1" x14ac:dyDescent="0.35">
      <c r="A3079" s="16"/>
    </row>
    <row r="3080" spans="1:1" ht="30" customHeight="1" x14ac:dyDescent="0.35">
      <c r="A3080" s="16"/>
    </row>
    <row r="3081" spans="1:1" ht="30" customHeight="1" x14ac:dyDescent="0.35">
      <c r="A3081" s="16"/>
    </row>
    <row r="3082" spans="1:1" ht="30" customHeight="1" x14ac:dyDescent="0.35">
      <c r="A3082" s="16"/>
    </row>
    <row r="3083" spans="1:1" ht="30" customHeight="1" x14ac:dyDescent="0.35">
      <c r="A3083" s="16"/>
    </row>
    <row r="3084" spans="1:1" ht="30" customHeight="1" x14ac:dyDescent="0.35">
      <c r="A3084" s="16"/>
    </row>
    <row r="3085" spans="1:1" ht="30" customHeight="1" x14ac:dyDescent="0.35">
      <c r="A3085" s="16"/>
    </row>
    <row r="3086" spans="1:1" ht="30" customHeight="1" x14ac:dyDescent="0.35">
      <c r="A3086" s="16"/>
    </row>
    <row r="3087" spans="1:1" ht="30" customHeight="1" x14ac:dyDescent="0.35">
      <c r="A3087" s="16"/>
    </row>
    <row r="3088" spans="1:1" ht="30" customHeight="1" x14ac:dyDescent="0.35">
      <c r="A3088" s="16"/>
    </row>
    <row r="3089" spans="1:1" ht="30" customHeight="1" x14ac:dyDescent="0.35">
      <c r="A3089" s="16"/>
    </row>
    <row r="3090" spans="1:1" ht="30" customHeight="1" x14ac:dyDescent="0.35">
      <c r="A3090" s="16"/>
    </row>
    <row r="3091" spans="1:1" ht="30" customHeight="1" x14ac:dyDescent="0.35">
      <c r="A3091" s="16"/>
    </row>
    <row r="3092" spans="1:1" ht="30" customHeight="1" x14ac:dyDescent="0.35">
      <c r="A3092" s="16"/>
    </row>
    <row r="3093" spans="1:1" ht="30" customHeight="1" x14ac:dyDescent="0.35">
      <c r="A3093" s="16"/>
    </row>
    <row r="3094" spans="1:1" ht="30" customHeight="1" x14ac:dyDescent="0.35">
      <c r="A3094" s="16"/>
    </row>
    <row r="3095" spans="1:1" ht="30" customHeight="1" x14ac:dyDescent="0.35">
      <c r="A3095" s="16"/>
    </row>
    <row r="3096" spans="1:1" ht="30" customHeight="1" x14ac:dyDescent="0.35">
      <c r="A3096" s="16"/>
    </row>
    <row r="3097" spans="1:1" ht="30" customHeight="1" x14ac:dyDescent="0.35">
      <c r="A3097" s="16"/>
    </row>
    <row r="3098" spans="1:1" ht="30" customHeight="1" x14ac:dyDescent="0.35">
      <c r="A3098" s="16"/>
    </row>
    <row r="3099" spans="1:1" ht="30" customHeight="1" x14ac:dyDescent="0.35">
      <c r="A3099" s="16"/>
    </row>
    <row r="3100" spans="1:1" ht="30" customHeight="1" x14ac:dyDescent="0.35">
      <c r="A3100" s="16"/>
    </row>
    <row r="3101" spans="1:1" ht="30" customHeight="1" x14ac:dyDescent="0.35">
      <c r="A3101" s="16"/>
    </row>
    <row r="3102" spans="1:1" ht="30" customHeight="1" x14ac:dyDescent="0.35">
      <c r="A3102" s="16"/>
    </row>
    <row r="3103" spans="1:1" ht="30" customHeight="1" x14ac:dyDescent="0.35">
      <c r="A3103" s="16"/>
    </row>
    <row r="3104" spans="1:1" ht="30" customHeight="1" x14ac:dyDescent="0.35">
      <c r="A3104" s="16"/>
    </row>
    <row r="3105" spans="1:1" ht="30" customHeight="1" x14ac:dyDescent="0.35">
      <c r="A3105" s="16"/>
    </row>
    <row r="3106" spans="1:1" ht="30" customHeight="1" x14ac:dyDescent="0.35">
      <c r="A3106" s="16"/>
    </row>
    <row r="3107" spans="1:1" ht="30" customHeight="1" x14ac:dyDescent="0.35">
      <c r="A3107" s="16"/>
    </row>
    <row r="3108" spans="1:1" ht="30" customHeight="1" x14ac:dyDescent="0.35">
      <c r="A3108" s="16"/>
    </row>
    <row r="3109" spans="1:1" ht="30" customHeight="1" x14ac:dyDescent="0.35">
      <c r="A3109" s="16"/>
    </row>
    <row r="3110" spans="1:1" ht="30" customHeight="1" x14ac:dyDescent="0.35">
      <c r="A3110" s="16"/>
    </row>
    <row r="3111" spans="1:1" ht="30" customHeight="1" x14ac:dyDescent="0.35">
      <c r="A3111" s="16"/>
    </row>
    <row r="3112" spans="1:1" ht="30" customHeight="1" x14ac:dyDescent="0.35">
      <c r="A3112" s="16"/>
    </row>
    <row r="3113" spans="1:1" ht="30" customHeight="1" x14ac:dyDescent="0.35">
      <c r="A3113" s="16"/>
    </row>
    <row r="3114" spans="1:1" ht="30" customHeight="1" x14ac:dyDescent="0.35">
      <c r="A3114" s="16"/>
    </row>
    <row r="3115" spans="1:1" ht="30" customHeight="1" x14ac:dyDescent="0.35">
      <c r="A3115" s="16"/>
    </row>
    <row r="3116" spans="1:1" ht="30" customHeight="1" x14ac:dyDescent="0.35">
      <c r="A3116" s="16"/>
    </row>
    <row r="3117" spans="1:1" ht="30" customHeight="1" x14ac:dyDescent="0.35">
      <c r="A3117" s="16"/>
    </row>
    <row r="3118" spans="1:1" ht="30" customHeight="1" x14ac:dyDescent="0.35">
      <c r="A3118" s="16"/>
    </row>
    <row r="3119" spans="1:1" ht="30" customHeight="1" x14ac:dyDescent="0.35">
      <c r="A3119" s="16"/>
    </row>
    <row r="3120" spans="1:1" ht="30" customHeight="1" x14ac:dyDescent="0.35">
      <c r="A3120" s="16"/>
    </row>
    <row r="3121" spans="1:1" ht="30" customHeight="1" x14ac:dyDescent="0.35">
      <c r="A3121" s="16"/>
    </row>
    <row r="3122" spans="1:1" ht="30" customHeight="1" x14ac:dyDescent="0.35">
      <c r="A3122" s="16"/>
    </row>
    <row r="3123" spans="1:1" ht="30" customHeight="1" x14ac:dyDescent="0.35">
      <c r="A3123" s="16"/>
    </row>
    <row r="3124" spans="1:1" ht="30" customHeight="1" x14ac:dyDescent="0.35">
      <c r="A3124" s="16"/>
    </row>
    <row r="3125" spans="1:1" ht="30" customHeight="1" x14ac:dyDescent="0.35">
      <c r="A3125" s="16"/>
    </row>
    <row r="3126" spans="1:1" ht="30" customHeight="1" x14ac:dyDescent="0.35">
      <c r="A3126" s="16"/>
    </row>
    <row r="3127" spans="1:1" ht="30" customHeight="1" x14ac:dyDescent="0.35">
      <c r="A3127" s="16"/>
    </row>
    <row r="3128" spans="1:1" ht="30" customHeight="1" x14ac:dyDescent="0.35">
      <c r="A3128" s="16"/>
    </row>
    <row r="3129" spans="1:1" ht="30" customHeight="1" x14ac:dyDescent="0.35">
      <c r="A3129" s="16"/>
    </row>
    <row r="3130" spans="1:1" ht="30" customHeight="1" x14ac:dyDescent="0.35">
      <c r="A3130" s="16"/>
    </row>
    <row r="3131" spans="1:1" ht="30" customHeight="1" x14ac:dyDescent="0.35">
      <c r="A3131" s="16"/>
    </row>
    <row r="3132" spans="1:1" ht="30" customHeight="1" x14ac:dyDescent="0.35">
      <c r="A3132" s="16"/>
    </row>
    <row r="3133" spans="1:1" ht="30" customHeight="1" x14ac:dyDescent="0.35">
      <c r="A3133" s="16"/>
    </row>
    <row r="3134" spans="1:1" ht="30" customHeight="1" x14ac:dyDescent="0.35">
      <c r="A3134" s="16"/>
    </row>
    <row r="3135" spans="1:1" ht="30" customHeight="1" x14ac:dyDescent="0.35">
      <c r="A3135" s="16"/>
    </row>
    <row r="3136" spans="1:1" ht="30" customHeight="1" x14ac:dyDescent="0.35">
      <c r="A3136" s="16"/>
    </row>
    <row r="3137" spans="1:1" ht="30" customHeight="1" x14ac:dyDescent="0.35">
      <c r="A3137" s="16"/>
    </row>
    <row r="3138" spans="1:1" ht="30" customHeight="1" x14ac:dyDescent="0.35">
      <c r="A3138" s="16"/>
    </row>
    <row r="3139" spans="1:1" ht="30" customHeight="1" x14ac:dyDescent="0.35">
      <c r="A3139" s="16"/>
    </row>
    <row r="3140" spans="1:1" ht="30" customHeight="1" x14ac:dyDescent="0.35">
      <c r="A3140" s="16"/>
    </row>
    <row r="3141" spans="1:1" ht="30" customHeight="1" x14ac:dyDescent="0.35">
      <c r="A3141" s="16"/>
    </row>
    <row r="3142" spans="1:1" ht="30" customHeight="1" x14ac:dyDescent="0.35">
      <c r="A3142" s="16"/>
    </row>
    <row r="3143" spans="1:1" ht="30" customHeight="1" x14ac:dyDescent="0.35">
      <c r="A3143" s="16"/>
    </row>
    <row r="3144" spans="1:1" ht="30" customHeight="1" x14ac:dyDescent="0.35">
      <c r="A3144" s="16"/>
    </row>
    <row r="3145" spans="1:1" ht="30" customHeight="1" x14ac:dyDescent="0.35">
      <c r="A3145" s="16"/>
    </row>
    <row r="3146" spans="1:1" ht="30" customHeight="1" x14ac:dyDescent="0.35">
      <c r="A3146" s="16"/>
    </row>
    <row r="3147" spans="1:1" ht="30" customHeight="1" x14ac:dyDescent="0.35">
      <c r="A3147" s="16"/>
    </row>
    <row r="3148" spans="1:1" ht="30" customHeight="1" x14ac:dyDescent="0.35">
      <c r="A3148" s="16"/>
    </row>
    <row r="3149" spans="1:1" ht="30" customHeight="1" x14ac:dyDescent="0.35">
      <c r="A3149" s="16"/>
    </row>
    <row r="3150" spans="1:1" ht="30" customHeight="1" x14ac:dyDescent="0.35">
      <c r="A3150" s="16"/>
    </row>
    <row r="3151" spans="1:1" ht="30" customHeight="1" x14ac:dyDescent="0.35">
      <c r="A3151" s="16"/>
    </row>
    <row r="3152" spans="1:1" ht="30" customHeight="1" x14ac:dyDescent="0.35">
      <c r="A3152" s="16"/>
    </row>
    <row r="3153" spans="1:1" ht="30" customHeight="1" x14ac:dyDescent="0.35">
      <c r="A3153" s="16"/>
    </row>
    <row r="3154" spans="1:1" ht="30" customHeight="1" x14ac:dyDescent="0.35">
      <c r="A3154" s="16"/>
    </row>
    <row r="3155" spans="1:1" ht="30" customHeight="1" x14ac:dyDescent="0.35">
      <c r="A3155" s="16"/>
    </row>
    <row r="3156" spans="1:1" ht="30" customHeight="1" x14ac:dyDescent="0.35">
      <c r="A3156" s="16"/>
    </row>
    <row r="3157" spans="1:1" ht="30" customHeight="1" x14ac:dyDescent="0.35">
      <c r="A3157" s="16"/>
    </row>
    <row r="3158" spans="1:1" ht="30" customHeight="1" x14ac:dyDescent="0.35">
      <c r="A3158" s="16"/>
    </row>
    <row r="3159" spans="1:1" ht="30" customHeight="1" x14ac:dyDescent="0.35">
      <c r="A3159" s="16"/>
    </row>
    <row r="3160" spans="1:1" ht="30" customHeight="1" x14ac:dyDescent="0.35">
      <c r="A3160" s="16"/>
    </row>
    <row r="3161" spans="1:1" ht="30" customHeight="1" x14ac:dyDescent="0.35">
      <c r="A3161" s="16"/>
    </row>
    <row r="3162" spans="1:1" ht="30" customHeight="1" x14ac:dyDescent="0.35">
      <c r="A3162" s="16"/>
    </row>
    <row r="3163" spans="1:1" ht="30" customHeight="1" x14ac:dyDescent="0.35">
      <c r="A3163" s="16"/>
    </row>
    <row r="3164" spans="1:1" ht="30" customHeight="1" x14ac:dyDescent="0.35">
      <c r="A3164" s="16"/>
    </row>
    <row r="3165" spans="1:1" ht="30" customHeight="1" x14ac:dyDescent="0.35">
      <c r="A3165" s="16"/>
    </row>
    <row r="3166" spans="1:1" ht="30" customHeight="1" x14ac:dyDescent="0.35">
      <c r="A3166" s="16"/>
    </row>
    <row r="3167" spans="1:1" ht="30" customHeight="1" x14ac:dyDescent="0.35">
      <c r="A3167" s="16"/>
    </row>
    <row r="3168" spans="1:1" ht="30" customHeight="1" x14ac:dyDescent="0.35">
      <c r="A3168" s="16"/>
    </row>
    <row r="3169" spans="1:1" ht="30" customHeight="1" x14ac:dyDescent="0.35">
      <c r="A3169" s="16"/>
    </row>
    <row r="3170" spans="1:1" ht="30" customHeight="1" x14ac:dyDescent="0.35">
      <c r="A3170" s="16"/>
    </row>
    <row r="3171" spans="1:1" ht="30" customHeight="1" x14ac:dyDescent="0.35">
      <c r="A3171" s="16"/>
    </row>
    <row r="3172" spans="1:1" ht="30" customHeight="1" x14ac:dyDescent="0.35">
      <c r="A3172" s="16"/>
    </row>
    <row r="3173" spans="1:1" ht="30" customHeight="1" x14ac:dyDescent="0.35">
      <c r="A3173" s="16"/>
    </row>
    <row r="3174" spans="1:1" ht="30" customHeight="1" x14ac:dyDescent="0.35">
      <c r="A3174" s="16"/>
    </row>
    <row r="3175" spans="1:1" ht="30" customHeight="1" x14ac:dyDescent="0.35">
      <c r="A3175" s="16"/>
    </row>
    <row r="3176" spans="1:1" ht="30" customHeight="1" x14ac:dyDescent="0.35">
      <c r="A3176" s="16"/>
    </row>
    <row r="3177" spans="1:1" ht="30" customHeight="1" x14ac:dyDescent="0.35">
      <c r="A3177" s="16"/>
    </row>
    <row r="3178" spans="1:1" ht="30" customHeight="1" x14ac:dyDescent="0.35">
      <c r="A3178" s="16"/>
    </row>
    <row r="3179" spans="1:1" ht="30" customHeight="1" x14ac:dyDescent="0.35">
      <c r="A3179" s="16"/>
    </row>
    <row r="3180" spans="1:1" ht="30" customHeight="1" x14ac:dyDescent="0.35">
      <c r="A3180" s="16"/>
    </row>
    <row r="3181" spans="1:1" ht="30" customHeight="1" x14ac:dyDescent="0.35">
      <c r="A3181" s="16"/>
    </row>
    <row r="3182" spans="1:1" ht="30" customHeight="1" x14ac:dyDescent="0.35">
      <c r="A3182" s="16"/>
    </row>
    <row r="3183" spans="1:1" ht="30" customHeight="1" x14ac:dyDescent="0.35">
      <c r="A3183" s="16"/>
    </row>
    <row r="3184" spans="1:1" ht="30" customHeight="1" x14ac:dyDescent="0.35">
      <c r="A3184" s="16"/>
    </row>
    <row r="3185" spans="1:1" ht="30" customHeight="1" x14ac:dyDescent="0.35">
      <c r="A3185" s="16"/>
    </row>
    <row r="3186" spans="1:1" ht="30" customHeight="1" x14ac:dyDescent="0.35">
      <c r="A3186" s="16"/>
    </row>
    <row r="3187" spans="1:1" ht="30" customHeight="1" x14ac:dyDescent="0.35">
      <c r="A3187" s="16"/>
    </row>
    <row r="3188" spans="1:1" ht="30" customHeight="1" x14ac:dyDescent="0.35">
      <c r="A3188" s="16"/>
    </row>
    <row r="3189" spans="1:1" ht="30" customHeight="1" x14ac:dyDescent="0.35">
      <c r="A3189" s="16"/>
    </row>
    <row r="3190" spans="1:1" ht="30" customHeight="1" x14ac:dyDescent="0.35">
      <c r="A3190" s="16"/>
    </row>
    <row r="3191" spans="1:1" ht="30" customHeight="1" x14ac:dyDescent="0.35">
      <c r="A3191" s="16"/>
    </row>
    <row r="3192" spans="1:1" ht="30" customHeight="1" x14ac:dyDescent="0.35">
      <c r="A3192" s="16"/>
    </row>
    <row r="3193" spans="1:1" ht="30" customHeight="1" x14ac:dyDescent="0.35">
      <c r="A3193" s="16"/>
    </row>
    <row r="3194" spans="1:1" ht="30" customHeight="1" x14ac:dyDescent="0.35">
      <c r="A3194" s="16"/>
    </row>
    <row r="3195" spans="1:1" ht="30" customHeight="1" x14ac:dyDescent="0.35">
      <c r="A3195" s="16"/>
    </row>
    <row r="3196" spans="1:1" ht="30" customHeight="1" x14ac:dyDescent="0.35">
      <c r="A3196" s="16"/>
    </row>
    <row r="3197" spans="1:1" ht="30" customHeight="1" x14ac:dyDescent="0.35">
      <c r="A3197" s="16"/>
    </row>
    <row r="3198" spans="1:1" ht="30" customHeight="1" x14ac:dyDescent="0.35">
      <c r="A3198" s="16"/>
    </row>
    <row r="3199" spans="1:1" ht="30" customHeight="1" x14ac:dyDescent="0.35">
      <c r="A3199" s="16"/>
    </row>
    <row r="3200" spans="1:1" ht="30" customHeight="1" x14ac:dyDescent="0.35">
      <c r="A3200" s="16"/>
    </row>
    <row r="3201" spans="1:1" ht="30" customHeight="1" x14ac:dyDescent="0.35">
      <c r="A3201" s="16"/>
    </row>
    <row r="3202" spans="1:1" ht="30" customHeight="1" x14ac:dyDescent="0.35">
      <c r="A3202" s="16"/>
    </row>
    <row r="3203" spans="1:1" ht="30" customHeight="1" x14ac:dyDescent="0.35">
      <c r="A3203" s="16"/>
    </row>
    <row r="3204" spans="1:1" ht="30" customHeight="1" x14ac:dyDescent="0.35">
      <c r="A3204" s="16"/>
    </row>
    <row r="3205" spans="1:1" ht="30" customHeight="1" x14ac:dyDescent="0.35">
      <c r="A3205" s="16"/>
    </row>
    <row r="3206" spans="1:1" ht="30" customHeight="1" x14ac:dyDescent="0.35">
      <c r="A3206" s="16"/>
    </row>
    <row r="3207" spans="1:1" ht="30" customHeight="1" x14ac:dyDescent="0.35">
      <c r="A3207" s="16"/>
    </row>
    <row r="3208" spans="1:1" ht="30" customHeight="1" x14ac:dyDescent="0.35">
      <c r="A3208" s="16"/>
    </row>
    <row r="3209" spans="1:1" ht="30" customHeight="1" x14ac:dyDescent="0.35">
      <c r="A3209" s="16"/>
    </row>
    <row r="3210" spans="1:1" ht="30" customHeight="1" x14ac:dyDescent="0.35">
      <c r="A3210" s="16"/>
    </row>
    <row r="3211" spans="1:1" ht="30" customHeight="1" x14ac:dyDescent="0.35">
      <c r="A3211" s="16"/>
    </row>
    <row r="3212" spans="1:1" ht="30" customHeight="1" x14ac:dyDescent="0.35">
      <c r="A3212" s="16"/>
    </row>
    <row r="3213" spans="1:1" ht="30" customHeight="1" x14ac:dyDescent="0.35">
      <c r="A3213" s="16"/>
    </row>
    <row r="3214" spans="1:1" ht="30" customHeight="1" x14ac:dyDescent="0.35">
      <c r="A3214" s="16"/>
    </row>
    <row r="3215" spans="1:1" ht="30" customHeight="1" x14ac:dyDescent="0.35">
      <c r="A3215" s="16"/>
    </row>
    <row r="3216" spans="1:1" ht="30" customHeight="1" x14ac:dyDescent="0.35">
      <c r="A3216" s="16"/>
    </row>
    <row r="3217" spans="1:1" ht="30" customHeight="1" x14ac:dyDescent="0.35">
      <c r="A3217" s="16"/>
    </row>
    <row r="3218" spans="1:1" ht="30" customHeight="1" x14ac:dyDescent="0.35">
      <c r="A3218" s="16"/>
    </row>
    <row r="3219" spans="1:1" ht="30" customHeight="1" x14ac:dyDescent="0.35">
      <c r="A3219" s="16"/>
    </row>
    <row r="3220" spans="1:1" ht="30" customHeight="1" x14ac:dyDescent="0.35">
      <c r="A3220" s="16"/>
    </row>
    <row r="3221" spans="1:1" ht="30" customHeight="1" x14ac:dyDescent="0.35">
      <c r="A3221" s="16"/>
    </row>
    <row r="3222" spans="1:1" ht="30" customHeight="1" x14ac:dyDescent="0.35">
      <c r="A3222" s="16"/>
    </row>
    <row r="3223" spans="1:1" ht="30" customHeight="1" x14ac:dyDescent="0.35">
      <c r="A3223" s="16"/>
    </row>
    <row r="3224" spans="1:1" ht="30" customHeight="1" x14ac:dyDescent="0.35">
      <c r="A3224" s="16"/>
    </row>
    <row r="3225" spans="1:1" ht="30" customHeight="1" x14ac:dyDescent="0.35">
      <c r="A3225" s="16"/>
    </row>
    <row r="3226" spans="1:1" ht="30" customHeight="1" x14ac:dyDescent="0.35">
      <c r="A3226" s="16"/>
    </row>
    <row r="3227" spans="1:1" ht="30" customHeight="1" x14ac:dyDescent="0.35">
      <c r="A3227" s="16"/>
    </row>
    <row r="3228" spans="1:1" ht="30" customHeight="1" x14ac:dyDescent="0.35">
      <c r="A3228" s="16"/>
    </row>
    <row r="3229" spans="1:1" ht="30" customHeight="1" x14ac:dyDescent="0.35">
      <c r="A3229" s="16"/>
    </row>
    <row r="3230" spans="1:1" ht="30" customHeight="1" x14ac:dyDescent="0.35">
      <c r="A3230" s="16"/>
    </row>
    <row r="3231" spans="1:1" ht="30" customHeight="1" x14ac:dyDescent="0.35">
      <c r="A3231" s="16"/>
    </row>
    <row r="3232" spans="1:1" ht="30" customHeight="1" x14ac:dyDescent="0.35">
      <c r="A3232" s="16"/>
    </row>
    <row r="3233" spans="1:1" ht="30" customHeight="1" x14ac:dyDescent="0.35">
      <c r="A3233" s="16"/>
    </row>
    <row r="3234" spans="1:1" ht="30" customHeight="1" x14ac:dyDescent="0.35">
      <c r="A3234" s="16"/>
    </row>
    <row r="3235" spans="1:1" ht="30" customHeight="1" x14ac:dyDescent="0.35">
      <c r="A3235" s="16"/>
    </row>
    <row r="3236" spans="1:1" ht="30" customHeight="1" x14ac:dyDescent="0.35">
      <c r="A3236" s="16"/>
    </row>
    <row r="3237" spans="1:1" ht="30" customHeight="1" x14ac:dyDescent="0.35">
      <c r="A3237" s="16"/>
    </row>
    <row r="3238" spans="1:1" ht="30" customHeight="1" x14ac:dyDescent="0.35">
      <c r="A3238" s="16"/>
    </row>
    <row r="3239" spans="1:1" ht="30" customHeight="1" x14ac:dyDescent="0.35">
      <c r="A3239" s="16"/>
    </row>
    <row r="3240" spans="1:1" ht="30" customHeight="1" x14ac:dyDescent="0.35">
      <c r="A3240" s="16"/>
    </row>
    <row r="3241" spans="1:1" ht="30" customHeight="1" x14ac:dyDescent="0.35">
      <c r="A3241" s="16"/>
    </row>
    <row r="3242" spans="1:1" ht="30" customHeight="1" x14ac:dyDescent="0.35">
      <c r="A3242" s="16"/>
    </row>
    <row r="3243" spans="1:1" ht="30" customHeight="1" x14ac:dyDescent="0.35">
      <c r="A3243" s="16"/>
    </row>
    <row r="3244" spans="1:1" ht="30" customHeight="1" x14ac:dyDescent="0.35">
      <c r="A3244" s="16"/>
    </row>
    <row r="3245" spans="1:1" ht="30" customHeight="1" x14ac:dyDescent="0.35">
      <c r="A3245" s="16"/>
    </row>
    <row r="3246" spans="1:1" ht="30" customHeight="1" x14ac:dyDescent="0.35">
      <c r="A3246" s="16"/>
    </row>
    <row r="3247" spans="1:1" ht="30" customHeight="1" x14ac:dyDescent="0.35">
      <c r="A3247" s="16"/>
    </row>
    <row r="3248" spans="1:1" ht="30" customHeight="1" x14ac:dyDescent="0.35">
      <c r="A3248" s="16"/>
    </row>
    <row r="3249" spans="1:1" ht="30" customHeight="1" x14ac:dyDescent="0.35">
      <c r="A3249" s="16"/>
    </row>
    <row r="3250" spans="1:1" ht="30" customHeight="1" x14ac:dyDescent="0.35">
      <c r="A3250" s="16"/>
    </row>
  </sheetData>
  <sheetProtection sort="0" autoFilter="0"/>
  <autoFilter ref="A1:I1831" xr:uid="{00000000-0009-0000-0000-000000000000}"/>
  <mergeCells count="9">
    <mergeCell ref="D2188:E2188"/>
    <mergeCell ref="D2195:E2195"/>
    <mergeCell ref="D2196:E2196"/>
    <mergeCell ref="D2189:E2189"/>
    <mergeCell ref="D2190:E2190"/>
    <mergeCell ref="D2191:E2191"/>
    <mergeCell ref="D2192:E2192"/>
    <mergeCell ref="D2193:E2193"/>
    <mergeCell ref="D2194:E2194"/>
  </mergeCells>
  <conditionalFormatting sqref="B2190">
    <cfRule type="duplicateValues" priority="6782"/>
  </conditionalFormatting>
  <conditionalFormatting sqref="A1678 A1671:A1673 A1675:A1676">
    <cfRule type="duplicateValues" dxfId="1745" priority="2541" stopIfTrue="1"/>
  </conditionalFormatting>
  <conditionalFormatting sqref="A1678 A1671:A1673 A1675:A1676">
    <cfRule type="duplicateValues" dxfId="1744" priority="2542" stopIfTrue="1"/>
  </conditionalFormatting>
  <conditionalFormatting sqref="A1678 A1671:A1673 A1675:A1676">
    <cfRule type="duplicateValues" dxfId="1743" priority="2540" stopIfTrue="1"/>
    <cfRule type="duplicateValues" dxfId="1742" priority="2543" stopIfTrue="1"/>
    <cfRule type="duplicateValues" dxfId="1741" priority="2544" stopIfTrue="1"/>
  </conditionalFormatting>
  <conditionalFormatting sqref="A1678 A1671:A1673 A1675:A1676">
    <cfRule type="duplicateValues" dxfId="1740" priority="2545" stopIfTrue="1"/>
    <cfRule type="duplicateValues" dxfId="1739" priority="2546" stopIfTrue="1"/>
  </conditionalFormatting>
  <conditionalFormatting sqref="A1677">
    <cfRule type="duplicateValues" dxfId="1738" priority="2525" stopIfTrue="1"/>
  </conditionalFormatting>
  <conditionalFormatting sqref="A1677">
    <cfRule type="duplicateValues" dxfId="1737" priority="2526" stopIfTrue="1"/>
  </conditionalFormatting>
  <conditionalFormatting sqref="A1677">
    <cfRule type="duplicateValues" dxfId="1736" priority="2524" stopIfTrue="1"/>
    <cfRule type="duplicateValues" dxfId="1735" priority="2527" stopIfTrue="1"/>
    <cfRule type="duplicateValues" dxfId="1734" priority="2528" stopIfTrue="1"/>
  </conditionalFormatting>
  <conditionalFormatting sqref="A1677">
    <cfRule type="duplicateValues" dxfId="1733" priority="2529" stopIfTrue="1"/>
  </conditionalFormatting>
  <conditionalFormatting sqref="A1677">
    <cfRule type="duplicateValues" dxfId="1732" priority="2530" stopIfTrue="1"/>
    <cfRule type="duplicateValues" dxfId="1731" priority="2531" stopIfTrue="1"/>
  </conditionalFormatting>
  <conditionalFormatting sqref="A1674">
    <cfRule type="duplicateValues" dxfId="1730" priority="2517" stopIfTrue="1"/>
  </conditionalFormatting>
  <conditionalFormatting sqref="A1674">
    <cfRule type="duplicateValues" dxfId="1729" priority="2518" stopIfTrue="1"/>
  </conditionalFormatting>
  <conditionalFormatting sqref="A1674">
    <cfRule type="duplicateValues" dxfId="1728" priority="2516" stopIfTrue="1"/>
    <cfRule type="duplicateValues" dxfId="1727" priority="2519" stopIfTrue="1"/>
    <cfRule type="duplicateValues" dxfId="1726" priority="2520" stopIfTrue="1"/>
  </conditionalFormatting>
  <conditionalFormatting sqref="A1674">
    <cfRule type="duplicateValues" dxfId="1725" priority="2521" stopIfTrue="1"/>
  </conditionalFormatting>
  <conditionalFormatting sqref="A1674">
    <cfRule type="duplicateValues" dxfId="1724" priority="2522" stopIfTrue="1"/>
    <cfRule type="duplicateValues" dxfId="1723" priority="2523" stopIfTrue="1"/>
  </conditionalFormatting>
  <conditionalFormatting sqref="A1680">
    <cfRule type="duplicateValues" dxfId="1722" priority="2509" stopIfTrue="1"/>
  </conditionalFormatting>
  <conditionalFormatting sqref="A1680">
    <cfRule type="duplicateValues" dxfId="1721" priority="2510" stopIfTrue="1"/>
  </conditionalFormatting>
  <conditionalFormatting sqref="A1680">
    <cfRule type="duplicateValues" dxfId="1720" priority="2508" stopIfTrue="1"/>
    <cfRule type="duplicateValues" dxfId="1719" priority="2511" stopIfTrue="1"/>
    <cfRule type="duplicateValues" dxfId="1718" priority="2512" stopIfTrue="1"/>
  </conditionalFormatting>
  <conditionalFormatting sqref="A1680">
    <cfRule type="duplicateValues" dxfId="1717" priority="2513" stopIfTrue="1"/>
  </conditionalFormatting>
  <conditionalFormatting sqref="A1680">
    <cfRule type="duplicateValues" dxfId="1716" priority="2514" stopIfTrue="1"/>
    <cfRule type="duplicateValues" dxfId="1715" priority="2515" stopIfTrue="1"/>
  </conditionalFormatting>
  <conditionalFormatting sqref="A1681">
    <cfRule type="duplicateValues" dxfId="1714" priority="2501" stopIfTrue="1"/>
  </conditionalFormatting>
  <conditionalFormatting sqref="A1681">
    <cfRule type="duplicateValues" dxfId="1713" priority="2502" stopIfTrue="1"/>
  </conditionalFormatting>
  <conditionalFormatting sqref="A1681">
    <cfRule type="duplicateValues" dxfId="1712" priority="2500" stopIfTrue="1"/>
    <cfRule type="duplicateValues" dxfId="1711" priority="2503" stopIfTrue="1"/>
    <cfRule type="duplicateValues" dxfId="1710" priority="2504" stopIfTrue="1"/>
  </conditionalFormatting>
  <conditionalFormatting sqref="A1681">
    <cfRule type="duplicateValues" dxfId="1709" priority="2505" stopIfTrue="1"/>
  </conditionalFormatting>
  <conditionalFormatting sqref="A1681">
    <cfRule type="duplicateValues" dxfId="1708" priority="2506" stopIfTrue="1"/>
    <cfRule type="duplicateValues" dxfId="1707" priority="2507" stopIfTrue="1"/>
  </conditionalFormatting>
  <conditionalFormatting sqref="A1679">
    <cfRule type="duplicateValues" dxfId="1706" priority="2466" stopIfTrue="1"/>
  </conditionalFormatting>
  <conditionalFormatting sqref="A1679">
    <cfRule type="duplicateValues" dxfId="1705" priority="2467" stopIfTrue="1"/>
    <cfRule type="duplicateValues" dxfId="1704" priority="2468" stopIfTrue="1"/>
  </conditionalFormatting>
  <conditionalFormatting sqref="A1679">
    <cfRule type="duplicateValues" dxfId="1703" priority="2469" stopIfTrue="1"/>
  </conditionalFormatting>
  <conditionalFormatting sqref="A1679">
    <cfRule type="duplicateValues" dxfId="1702" priority="2470" stopIfTrue="1"/>
  </conditionalFormatting>
  <conditionalFormatting sqref="A1679">
    <cfRule type="duplicateValues" dxfId="1701" priority="2465" stopIfTrue="1"/>
    <cfRule type="duplicateValues" dxfId="1700" priority="2471" stopIfTrue="1"/>
    <cfRule type="duplicateValues" dxfId="1699" priority="2472" stopIfTrue="1"/>
  </conditionalFormatting>
  <conditionalFormatting sqref="A1682:A1683">
    <cfRule type="duplicateValues" dxfId="1698" priority="2426" stopIfTrue="1"/>
  </conditionalFormatting>
  <conditionalFormatting sqref="A1682:A1683">
    <cfRule type="duplicateValues" dxfId="1697" priority="2427" stopIfTrue="1"/>
  </conditionalFormatting>
  <conditionalFormatting sqref="A1682:A1683">
    <cfRule type="duplicateValues" dxfId="1696" priority="2425" stopIfTrue="1"/>
    <cfRule type="duplicateValues" dxfId="1695" priority="2428" stopIfTrue="1"/>
    <cfRule type="duplicateValues" dxfId="1694" priority="2429" stopIfTrue="1"/>
  </conditionalFormatting>
  <conditionalFormatting sqref="A1682:A1683">
    <cfRule type="duplicateValues" dxfId="1693" priority="2430" stopIfTrue="1"/>
  </conditionalFormatting>
  <conditionalFormatting sqref="A1682:A1683">
    <cfRule type="duplicateValues" dxfId="1692" priority="2431" stopIfTrue="1"/>
    <cfRule type="duplicateValues" dxfId="1691" priority="2432" stopIfTrue="1"/>
  </conditionalFormatting>
  <conditionalFormatting sqref="A1688:A1689">
    <cfRule type="duplicateValues" dxfId="1690" priority="2418" stopIfTrue="1"/>
  </conditionalFormatting>
  <conditionalFormatting sqref="A1688:A1689">
    <cfRule type="duplicateValues" dxfId="1689" priority="2419" stopIfTrue="1"/>
  </conditionalFormatting>
  <conditionalFormatting sqref="A1688:A1689">
    <cfRule type="duplicateValues" dxfId="1688" priority="2417" stopIfTrue="1"/>
    <cfRule type="duplicateValues" dxfId="1687" priority="2420" stopIfTrue="1"/>
    <cfRule type="duplicateValues" dxfId="1686" priority="2421" stopIfTrue="1"/>
  </conditionalFormatting>
  <conditionalFormatting sqref="A1688:A1689">
    <cfRule type="duplicateValues" dxfId="1685" priority="2422" stopIfTrue="1"/>
  </conditionalFormatting>
  <conditionalFormatting sqref="A1688:A1689">
    <cfRule type="duplicateValues" dxfId="1684" priority="2423" stopIfTrue="1"/>
    <cfRule type="duplicateValues" dxfId="1683" priority="2424" stopIfTrue="1"/>
  </conditionalFormatting>
  <conditionalFormatting sqref="A1690">
    <cfRule type="duplicateValues" dxfId="1682" priority="2410" stopIfTrue="1"/>
  </conditionalFormatting>
  <conditionalFormatting sqref="A1690">
    <cfRule type="duplicateValues" dxfId="1681" priority="2411" stopIfTrue="1"/>
  </conditionalFormatting>
  <conditionalFormatting sqref="A1690">
    <cfRule type="duplicateValues" dxfId="1680" priority="2409" stopIfTrue="1"/>
    <cfRule type="duplicateValues" dxfId="1679" priority="2412" stopIfTrue="1"/>
    <cfRule type="duplicateValues" dxfId="1678" priority="2413" stopIfTrue="1"/>
  </conditionalFormatting>
  <conditionalFormatting sqref="A1690">
    <cfRule type="duplicateValues" dxfId="1677" priority="2414" stopIfTrue="1"/>
  </conditionalFormatting>
  <conditionalFormatting sqref="A1690">
    <cfRule type="duplicateValues" dxfId="1676" priority="2415" stopIfTrue="1"/>
    <cfRule type="duplicateValues" dxfId="1675" priority="2416" stopIfTrue="1"/>
  </conditionalFormatting>
  <conditionalFormatting sqref="A1691:A1693">
    <cfRule type="duplicateValues" dxfId="1674" priority="2394" stopIfTrue="1"/>
  </conditionalFormatting>
  <conditionalFormatting sqref="A1691:A1693">
    <cfRule type="duplicateValues" dxfId="1673" priority="2395" stopIfTrue="1"/>
  </conditionalFormatting>
  <conditionalFormatting sqref="A1691:A1693">
    <cfRule type="duplicateValues" dxfId="1672" priority="2393" stopIfTrue="1"/>
    <cfRule type="duplicateValues" dxfId="1671" priority="2396" stopIfTrue="1"/>
    <cfRule type="duplicateValues" dxfId="1670" priority="2397" stopIfTrue="1"/>
  </conditionalFormatting>
  <conditionalFormatting sqref="A1691:A1693">
    <cfRule type="duplicateValues" dxfId="1669" priority="2398" stopIfTrue="1"/>
  </conditionalFormatting>
  <conditionalFormatting sqref="A1691:A1693">
    <cfRule type="duplicateValues" dxfId="1668" priority="2399" stopIfTrue="1"/>
    <cfRule type="duplicateValues" dxfId="1667" priority="2400" stopIfTrue="1"/>
  </conditionalFormatting>
  <conditionalFormatting sqref="A1694">
    <cfRule type="duplicateValues" dxfId="1666" priority="2386" stopIfTrue="1"/>
  </conditionalFormatting>
  <conditionalFormatting sqref="A1694">
    <cfRule type="duplicateValues" dxfId="1665" priority="2387" stopIfTrue="1"/>
  </conditionalFormatting>
  <conditionalFormatting sqref="A1694">
    <cfRule type="duplicateValues" dxfId="1664" priority="2385" stopIfTrue="1"/>
    <cfRule type="duplicateValues" dxfId="1663" priority="2388" stopIfTrue="1"/>
    <cfRule type="duplicateValues" dxfId="1662" priority="2389" stopIfTrue="1"/>
  </conditionalFormatting>
  <conditionalFormatting sqref="A1694">
    <cfRule type="duplicateValues" dxfId="1661" priority="2390" stopIfTrue="1"/>
  </conditionalFormatting>
  <conditionalFormatting sqref="A1694">
    <cfRule type="duplicateValues" dxfId="1660" priority="2391" stopIfTrue="1"/>
    <cfRule type="duplicateValues" dxfId="1659" priority="2392" stopIfTrue="1"/>
  </conditionalFormatting>
  <conditionalFormatting sqref="A1695">
    <cfRule type="duplicateValues" dxfId="1658" priority="2378" stopIfTrue="1"/>
  </conditionalFormatting>
  <conditionalFormatting sqref="A1695">
    <cfRule type="duplicateValues" dxfId="1657" priority="2379" stopIfTrue="1"/>
  </conditionalFormatting>
  <conditionalFormatting sqref="A1695">
    <cfRule type="duplicateValues" dxfId="1656" priority="2377" stopIfTrue="1"/>
    <cfRule type="duplicateValues" dxfId="1655" priority="2380" stopIfTrue="1"/>
    <cfRule type="duplicateValues" dxfId="1654" priority="2381" stopIfTrue="1"/>
  </conditionalFormatting>
  <conditionalFormatting sqref="A1695">
    <cfRule type="duplicateValues" dxfId="1653" priority="2382" stopIfTrue="1"/>
  </conditionalFormatting>
  <conditionalFormatting sqref="A1695">
    <cfRule type="duplicateValues" dxfId="1652" priority="2383" stopIfTrue="1"/>
    <cfRule type="duplicateValues" dxfId="1651" priority="2384" stopIfTrue="1"/>
  </conditionalFormatting>
  <conditionalFormatting sqref="A1684:A1685">
    <cfRule type="duplicateValues" dxfId="1650" priority="2370" stopIfTrue="1"/>
  </conditionalFormatting>
  <conditionalFormatting sqref="A1684:A1685">
    <cfRule type="duplicateValues" dxfId="1649" priority="2371" stopIfTrue="1"/>
  </conditionalFormatting>
  <conditionalFormatting sqref="A1684:A1685">
    <cfRule type="duplicateValues" dxfId="1648" priority="2369" stopIfTrue="1"/>
    <cfRule type="duplicateValues" dxfId="1647" priority="2372" stopIfTrue="1"/>
    <cfRule type="duplicateValues" dxfId="1646" priority="2373" stopIfTrue="1"/>
  </conditionalFormatting>
  <conditionalFormatting sqref="A1684:A1685">
    <cfRule type="duplicateValues" dxfId="1645" priority="2374" stopIfTrue="1"/>
  </conditionalFormatting>
  <conditionalFormatting sqref="A1684:A1685">
    <cfRule type="duplicateValues" dxfId="1644" priority="2375" stopIfTrue="1"/>
    <cfRule type="duplicateValues" dxfId="1643" priority="2376" stopIfTrue="1"/>
  </conditionalFormatting>
  <conditionalFormatting sqref="A1686:A1687">
    <cfRule type="duplicateValues" dxfId="1642" priority="2356" stopIfTrue="1"/>
  </conditionalFormatting>
  <conditionalFormatting sqref="A1686:A1687">
    <cfRule type="duplicateValues" dxfId="1641" priority="2357" stopIfTrue="1"/>
  </conditionalFormatting>
  <conditionalFormatting sqref="A1686:A1687">
    <cfRule type="duplicateValues" dxfId="1640" priority="2355" stopIfTrue="1"/>
    <cfRule type="duplicateValues" dxfId="1639" priority="2358" stopIfTrue="1"/>
    <cfRule type="duplicateValues" dxfId="1638" priority="2359" stopIfTrue="1"/>
  </conditionalFormatting>
  <conditionalFormatting sqref="A1686:A1687">
    <cfRule type="duplicateValues" dxfId="1637" priority="2360" stopIfTrue="1"/>
  </conditionalFormatting>
  <conditionalFormatting sqref="A1686:A1687">
    <cfRule type="duplicateValues" dxfId="1636" priority="2361" stopIfTrue="1"/>
    <cfRule type="duplicateValues" dxfId="1635" priority="2362" stopIfTrue="1"/>
  </conditionalFormatting>
  <conditionalFormatting sqref="A1699 A1696:A1697">
    <cfRule type="duplicateValues" dxfId="1634" priority="2332" stopIfTrue="1"/>
  </conditionalFormatting>
  <conditionalFormatting sqref="A1699 A1696:A1697">
    <cfRule type="duplicateValues" dxfId="1633" priority="2333" stopIfTrue="1"/>
  </conditionalFormatting>
  <conditionalFormatting sqref="A1699 A1696:A1697">
    <cfRule type="duplicateValues" dxfId="1632" priority="2331" stopIfTrue="1"/>
    <cfRule type="duplicateValues" dxfId="1631" priority="2334" stopIfTrue="1"/>
    <cfRule type="duplicateValues" dxfId="1630" priority="2335" stopIfTrue="1"/>
  </conditionalFormatting>
  <conditionalFormatting sqref="A1699 A1696:A1697">
    <cfRule type="duplicateValues" dxfId="1629" priority="2337" stopIfTrue="1"/>
    <cfRule type="duplicateValues" dxfId="1628" priority="2338" stopIfTrue="1"/>
  </conditionalFormatting>
  <conditionalFormatting sqref="A1698">
    <cfRule type="duplicateValues" dxfId="1627" priority="2324" stopIfTrue="1"/>
  </conditionalFormatting>
  <conditionalFormatting sqref="A1698">
    <cfRule type="duplicateValues" dxfId="1626" priority="2325" stopIfTrue="1"/>
  </conditionalFormatting>
  <conditionalFormatting sqref="A1698">
    <cfRule type="duplicateValues" dxfId="1625" priority="2323" stopIfTrue="1"/>
    <cfRule type="duplicateValues" dxfId="1624" priority="2326" stopIfTrue="1"/>
    <cfRule type="duplicateValues" dxfId="1623" priority="2327" stopIfTrue="1"/>
  </conditionalFormatting>
  <conditionalFormatting sqref="A1698">
    <cfRule type="duplicateValues" dxfId="1622" priority="2328" stopIfTrue="1"/>
  </conditionalFormatting>
  <conditionalFormatting sqref="A1698">
    <cfRule type="duplicateValues" dxfId="1621" priority="2329" stopIfTrue="1"/>
    <cfRule type="duplicateValues" dxfId="1620" priority="2330" stopIfTrue="1"/>
  </conditionalFormatting>
  <conditionalFormatting sqref="A1700">
    <cfRule type="duplicateValues" dxfId="1619" priority="2316" stopIfTrue="1"/>
  </conditionalFormatting>
  <conditionalFormatting sqref="A1700">
    <cfRule type="duplicateValues" dxfId="1618" priority="2317" stopIfTrue="1"/>
  </conditionalFormatting>
  <conditionalFormatting sqref="A1700">
    <cfRule type="duplicateValues" dxfId="1617" priority="2315" stopIfTrue="1"/>
    <cfRule type="duplicateValues" dxfId="1616" priority="2318" stopIfTrue="1"/>
    <cfRule type="duplicateValues" dxfId="1615" priority="2319" stopIfTrue="1"/>
  </conditionalFormatting>
  <conditionalFormatting sqref="A1700">
    <cfRule type="duplicateValues" dxfId="1614" priority="2320" stopIfTrue="1"/>
  </conditionalFormatting>
  <conditionalFormatting sqref="A1700">
    <cfRule type="duplicateValues" dxfId="1613" priority="2321" stopIfTrue="1"/>
    <cfRule type="duplicateValues" dxfId="1612" priority="2322" stopIfTrue="1"/>
  </conditionalFormatting>
  <conditionalFormatting sqref="A1701">
    <cfRule type="duplicateValues" dxfId="1611" priority="2308" stopIfTrue="1"/>
  </conditionalFormatting>
  <conditionalFormatting sqref="A1701">
    <cfRule type="duplicateValues" dxfId="1610" priority="2309" stopIfTrue="1"/>
  </conditionalFormatting>
  <conditionalFormatting sqref="A1701">
    <cfRule type="duplicateValues" dxfId="1609" priority="2307" stopIfTrue="1"/>
    <cfRule type="duplicateValues" dxfId="1608" priority="2310" stopIfTrue="1"/>
    <cfRule type="duplicateValues" dxfId="1607" priority="2311" stopIfTrue="1"/>
  </conditionalFormatting>
  <conditionalFormatting sqref="A1701">
    <cfRule type="duplicateValues" dxfId="1606" priority="2312" stopIfTrue="1"/>
  </conditionalFormatting>
  <conditionalFormatting sqref="A1701">
    <cfRule type="duplicateValues" dxfId="1605" priority="2313" stopIfTrue="1"/>
    <cfRule type="duplicateValues" dxfId="1604" priority="2314" stopIfTrue="1"/>
  </conditionalFormatting>
  <conditionalFormatting sqref="A1702">
    <cfRule type="duplicateValues" dxfId="1603" priority="2300" stopIfTrue="1"/>
  </conditionalFormatting>
  <conditionalFormatting sqref="A1702">
    <cfRule type="duplicateValues" dxfId="1602" priority="2301" stopIfTrue="1"/>
  </conditionalFormatting>
  <conditionalFormatting sqref="A1702">
    <cfRule type="duplicateValues" dxfId="1601" priority="2299" stopIfTrue="1"/>
    <cfRule type="duplicateValues" dxfId="1600" priority="2302" stopIfTrue="1"/>
    <cfRule type="duplicateValues" dxfId="1599" priority="2303" stopIfTrue="1"/>
  </conditionalFormatting>
  <conditionalFormatting sqref="A1702">
    <cfRule type="duplicateValues" dxfId="1598" priority="2304" stopIfTrue="1"/>
  </conditionalFormatting>
  <conditionalFormatting sqref="A1702">
    <cfRule type="duplicateValues" dxfId="1597" priority="2305" stopIfTrue="1"/>
    <cfRule type="duplicateValues" dxfId="1596" priority="2306" stopIfTrue="1"/>
  </conditionalFormatting>
  <conditionalFormatting sqref="A1703:A1704">
    <cfRule type="duplicateValues" dxfId="1595" priority="2246" stopIfTrue="1"/>
  </conditionalFormatting>
  <conditionalFormatting sqref="A1703:A1704">
    <cfRule type="duplicateValues" dxfId="1594" priority="2247" stopIfTrue="1"/>
  </conditionalFormatting>
  <conditionalFormatting sqref="A1703:A1704">
    <cfRule type="duplicateValues" dxfId="1593" priority="2245" stopIfTrue="1"/>
    <cfRule type="duplicateValues" dxfId="1592" priority="2248" stopIfTrue="1"/>
    <cfRule type="duplicateValues" dxfId="1591" priority="2249" stopIfTrue="1"/>
  </conditionalFormatting>
  <conditionalFormatting sqref="A1703:A1704">
    <cfRule type="duplicateValues" dxfId="1590" priority="2250" stopIfTrue="1"/>
  </conditionalFormatting>
  <conditionalFormatting sqref="A1703:A1704">
    <cfRule type="duplicateValues" dxfId="1589" priority="2251" stopIfTrue="1"/>
    <cfRule type="duplicateValues" dxfId="1588" priority="2252" stopIfTrue="1"/>
  </conditionalFormatting>
  <conditionalFormatting sqref="A1705">
    <cfRule type="duplicateValues" dxfId="1587" priority="2232" stopIfTrue="1"/>
  </conditionalFormatting>
  <conditionalFormatting sqref="A1705">
    <cfRule type="duplicateValues" dxfId="1586" priority="2233" stopIfTrue="1"/>
  </conditionalFormatting>
  <conditionalFormatting sqref="A1705">
    <cfRule type="duplicateValues" dxfId="1585" priority="2231" stopIfTrue="1"/>
    <cfRule type="duplicateValues" dxfId="1584" priority="2234" stopIfTrue="1"/>
    <cfRule type="duplicateValues" dxfId="1583" priority="2235" stopIfTrue="1"/>
  </conditionalFormatting>
  <conditionalFormatting sqref="A1705">
    <cfRule type="duplicateValues" dxfId="1582" priority="2236" stopIfTrue="1"/>
  </conditionalFormatting>
  <conditionalFormatting sqref="A1705">
    <cfRule type="duplicateValues" dxfId="1581" priority="2237" stopIfTrue="1"/>
    <cfRule type="duplicateValues" dxfId="1580" priority="2238" stopIfTrue="1"/>
  </conditionalFormatting>
  <conditionalFormatting sqref="A1706">
    <cfRule type="duplicateValues" dxfId="1579" priority="2217" stopIfTrue="1"/>
  </conditionalFormatting>
  <conditionalFormatting sqref="A1706">
    <cfRule type="duplicateValues" dxfId="1578" priority="2218" stopIfTrue="1"/>
  </conditionalFormatting>
  <conditionalFormatting sqref="A1706">
    <cfRule type="duplicateValues" dxfId="1577" priority="2216" stopIfTrue="1"/>
    <cfRule type="duplicateValues" dxfId="1576" priority="2219" stopIfTrue="1"/>
    <cfRule type="duplicateValues" dxfId="1575" priority="2220" stopIfTrue="1"/>
  </conditionalFormatting>
  <conditionalFormatting sqref="A1706">
    <cfRule type="duplicateValues" dxfId="1574" priority="2221" stopIfTrue="1"/>
  </conditionalFormatting>
  <conditionalFormatting sqref="A1706">
    <cfRule type="duplicateValues" dxfId="1573" priority="2222" stopIfTrue="1"/>
    <cfRule type="duplicateValues" dxfId="1572" priority="2223" stopIfTrue="1"/>
  </conditionalFormatting>
  <conditionalFormatting sqref="A1707">
    <cfRule type="duplicateValues" dxfId="1571" priority="2215" stopIfTrue="1"/>
  </conditionalFormatting>
  <conditionalFormatting sqref="A1711">
    <cfRule type="duplicateValues" dxfId="1570" priority="2208" stopIfTrue="1"/>
  </conditionalFormatting>
  <conditionalFormatting sqref="A1711">
    <cfRule type="duplicateValues" dxfId="1569" priority="2209" stopIfTrue="1"/>
  </conditionalFormatting>
  <conditionalFormatting sqref="A1711">
    <cfRule type="duplicateValues" dxfId="1568" priority="2207" stopIfTrue="1"/>
    <cfRule type="duplicateValues" dxfId="1567" priority="2210" stopIfTrue="1"/>
    <cfRule type="duplicateValues" dxfId="1566" priority="2211" stopIfTrue="1"/>
  </conditionalFormatting>
  <conditionalFormatting sqref="A1711">
    <cfRule type="duplicateValues" dxfId="1565" priority="2213" stopIfTrue="1"/>
    <cfRule type="duplicateValues" dxfId="1564" priority="2214" stopIfTrue="1"/>
  </conditionalFormatting>
  <conditionalFormatting sqref="A1708">
    <cfRule type="duplicateValues" dxfId="1563" priority="2200" stopIfTrue="1"/>
  </conditionalFormatting>
  <conditionalFormatting sqref="A1708">
    <cfRule type="duplicateValues" dxfId="1562" priority="2201" stopIfTrue="1"/>
  </conditionalFormatting>
  <conditionalFormatting sqref="A1708">
    <cfRule type="duplicateValues" dxfId="1561" priority="2199" stopIfTrue="1"/>
    <cfRule type="duplicateValues" dxfId="1560" priority="2202" stopIfTrue="1"/>
    <cfRule type="duplicateValues" dxfId="1559" priority="2203" stopIfTrue="1"/>
  </conditionalFormatting>
  <conditionalFormatting sqref="A1708">
    <cfRule type="duplicateValues" dxfId="1558" priority="2204" stopIfTrue="1"/>
  </conditionalFormatting>
  <conditionalFormatting sqref="A1708">
    <cfRule type="duplicateValues" dxfId="1557" priority="2205" stopIfTrue="1"/>
    <cfRule type="duplicateValues" dxfId="1556" priority="2206" stopIfTrue="1"/>
  </conditionalFormatting>
  <conditionalFormatting sqref="A1710">
    <cfRule type="duplicateValues" dxfId="1555" priority="2192" stopIfTrue="1"/>
  </conditionalFormatting>
  <conditionalFormatting sqref="A1710">
    <cfRule type="duplicateValues" dxfId="1554" priority="2193" stopIfTrue="1"/>
  </conditionalFormatting>
  <conditionalFormatting sqref="A1710">
    <cfRule type="duplicateValues" dxfId="1553" priority="2191" stopIfTrue="1"/>
    <cfRule type="duplicateValues" dxfId="1552" priority="2194" stopIfTrue="1"/>
    <cfRule type="duplicateValues" dxfId="1551" priority="2195" stopIfTrue="1"/>
  </conditionalFormatting>
  <conditionalFormatting sqref="A1710">
    <cfRule type="duplicateValues" dxfId="1550" priority="2196" stopIfTrue="1"/>
  </conditionalFormatting>
  <conditionalFormatting sqref="A1710">
    <cfRule type="duplicateValues" dxfId="1549" priority="2197" stopIfTrue="1"/>
    <cfRule type="duplicateValues" dxfId="1548" priority="2198" stopIfTrue="1"/>
  </conditionalFormatting>
  <conditionalFormatting sqref="A1712">
    <cfRule type="duplicateValues" dxfId="1547" priority="2184" stopIfTrue="1"/>
  </conditionalFormatting>
  <conditionalFormatting sqref="A1712">
    <cfRule type="duplicateValues" dxfId="1546" priority="2185" stopIfTrue="1"/>
  </conditionalFormatting>
  <conditionalFormatting sqref="A1712">
    <cfRule type="duplicateValues" dxfId="1545" priority="2183" stopIfTrue="1"/>
    <cfRule type="duplicateValues" dxfId="1544" priority="2186" stopIfTrue="1"/>
    <cfRule type="duplicateValues" dxfId="1543" priority="2187" stopIfTrue="1"/>
  </conditionalFormatting>
  <conditionalFormatting sqref="A1712">
    <cfRule type="duplicateValues" dxfId="1542" priority="2188" stopIfTrue="1"/>
  </conditionalFormatting>
  <conditionalFormatting sqref="A1712">
    <cfRule type="duplicateValues" dxfId="1541" priority="2189" stopIfTrue="1"/>
    <cfRule type="duplicateValues" dxfId="1540" priority="2190" stopIfTrue="1"/>
  </conditionalFormatting>
  <conditionalFormatting sqref="A1707">
    <cfRule type="duplicateValues" dxfId="1539" priority="2224" stopIfTrue="1"/>
  </conditionalFormatting>
  <conditionalFormatting sqref="A1707">
    <cfRule type="duplicateValues" dxfId="1538" priority="2225" stopIfTrue="1"/>
  </conditionalFormatting>
  <conditionalFormatting sqref="A1707">
    <cfRule type="duplicateValues" dxfId="1537" priority="2226" stopIfTrue="1"/>
    <cfRule type="duplicateValues" dxfId="1536" priority="2227" stopIfTrue="1"/>
    <cfRule type="duplicateValues" dxfId="1535" priority="2228" stopIfTrue="1"/>
  </conditionalFormatting>
  <conditionalFormatting sqref="A1707">
    <cfRule type="duplicateValues" dxfId="1534" priority="2229" stopIfTrue="1"/>
    <cfRule type="duplicateValues" dxfId="1533" priority="2230" stopIfTrue="1"/>
  </conditionalFormatting>
  <conditionalFormatting sqref="A1717:A1718">
    <cfRule type="duplicateValues" dxfId="1532" priority="2177" stopIfTrue="1"/>
  </conditionalFormatting>
  <conditionalFormatting sqref="A1717:A1718">
    <cfRule type="duplicateValues" dxfId="1531" priority="2178" stopIfTrue="1"/>
  </conditionalFormatting>
  <conditionalFormatting sqref="A1717:A1718">
    <cfRule type="duplicateValues" dxfId="1530" priority="2176" stopIfTrue="1"/>
    <cfRule type="duplicateValues" dxfId="1529" priority="2179" stopIfTrue="1"/>
    <cfRule type="duplicateValues" dxfId="1528" priority="2180" stopIfTrue="1"/>
  </conditionalFormatting>
  <conditionalFormatting sqref="A1717:A1718">
    <cfRule type="duplicateValues" dxfId="1527" priority="2181" stopIfTrue="1"/>
    <cfRule type="duplicateValues" dxfId="1526" priority="2182" stopIfTrue="1"/>
  </conditionalFormatting>
  <conditionalFormatting sqref="A1715">
    <cfRule type="duplicateValues" dxfId="1525" priority="2169" stopIfTrue="1"/>
  </conditionalFormatting>
  <conditionalFormatting sqref="A1715">
    <cfRule type="duplicateValues" dxfId="1524" priority="2170" stopIfTrue="1"/>
  </conditionalFormatting>
  <conditionalFormatting sqref="A1715">
    <cfRule type="duplicateValues" dxfId="1523" priority="2168" stopIfTrue="1"/>
    <cfRule type="duplicateValues" dxfId="1522" priority="2171" stopIfTrue="1"/>
    <cfRule type="duplicateValues" dxfId="1521" priority="2172" stopIfTrue="1"/>
  </conditionalFormatting>
  <conditionalFormatting sqref="A1715">
    <cfRule type="duplicateValues" dxfId="1520" priority="2173" stopIfTrue="1"/>
  </conditionalFormatting>
  <conditionalFormatting sqref="A1715">
    <cfRule type="duplicateValues" dxfId="1519" priority="2174" stopIfTrue="1"/>
    <cfRule type="duplicateValues" dxfId="1518" priority="2175" stopIfTrue="1"/>
  </conditionalFormatting>
  <conditionalFormatting sqref="A1716">
    <cfRule type="duplicateValues" dxfId="1517" priority="2161" stopIfTrue="1"/>
  </conditionalFormatting>
  <conditionalFormatting sqref="A1716">
    <cfRule type="duplicateValues" dxfId="1516" priority="2162" stopIfTrue="1"/>
  </conditionalFormatting>
  <conditionalFormatting sqref="A1716">
    <cfRule type="duplicateValues" dxfId="1515" priority="2160" stopIfTrue="1"/>
    <cfRule type="duplicateValues" dxfId="1514" priority="2163" stopIfTrue="1"/>
    <cfRule type="duplicateValues" dxfId="1513" priority="2164" stopIfTrue="1"/>
  </conditionalFormatting>
  <conditionalFormatting sqref="A1716">
    <cfRule type="duplicateValues" dxfId="1512" priority="2165" stopIfTrue="1"/>
  </conditionalFormatting>
  <conditionalFormatting sqref="A1716">
    <cfRule type="duplicateValues" dxfId="1511" priority="2166" stopIfTrue="1"/>
    <cfRule type="duplicateValues" dxfId="1510" priority="2167" stopIfTrue="1"/>
  </conditionalFormatting>
  <conditionalFormatting sqref="A1719">
    <cfRule type="duplicateValues" dxfId="1509" priority="2153" stopIfTrue="1"/>
  </conditionalFormatting>
  <conditionalFormatting sqref="A1719">
    <cfRule type="duplicateValues" dxfId="1508" priority="2154" stopIfTrue="1"/>
  </conditionalFormatting>
  <conditionalFormatting sqref="A1719">
    <cfRule type="duplicateValues" dxfId="1507" priority="2152" stopIfTrue="1"/>
    <cfRule type="duplicateValues" dxfId="1506" priority="2155" stopIfTrue="1"/>
    <cfRule type="duplicateValues" dxfId="1505" priority="2156" stopIfTrue="1"/>
  </conditionalFormatting>
  <conditionalFormatting sqref="A1719">
    <cfRule type="duplicateValues" dxfId="1504" priority="2157" stopIfTrue="1"/>
  </conditionalFormatting>
  <conditionalFormatting sqref="A1719">
    <cfRule type="duplicateValues" dxfId="1503" priority="2158" stopIfTrue="1"/>
    <cfRule type="duplicateValues" dxfId="1502" priority="2159" stopIfTrue="1"/>
  </conditionalFormatting>
  <conditionalFormatting sqref="A1725">
    <cfRule type="duplicateValues" dxfId="1501" priority="2114" stopIfTrue="1"/>
  </conditionalFormatting>
  <conditionalFormatting sqref="A1725">
    <cfRule type="duplicateValues" dxfId="1500" priority="2115" stopIfTrue="1"/>
  </conditionalFormatting>
  <conditionalFormatting sqref="A1725">
    <cfRule type="duplicateValues" dxfId="1499" priority="2113" stopIfTrue="1"/>
    <cfRule type="duplicateValues" dxfId="1498" priority="2116" stopIfTrue="1"/>
    <cfRule type="duplicateValues" dxfId="1497" priority="2117" stopIfTrue="1"/>
  </conditionalFormatting>
  <conditionalFormatting sqref="A1725">
    <cfRule type="duplicateValues" dxfId="1496" priority="2118" stopIfTrue="1"/>
  </conditionalFormatting>
  <conditionalFormatting sqref="A1725">
    <cfRule type="duplicateValues" dxfId="1495" priority="2119" stopIfTrue="1"/>
    <cfRule type="duplicateValues" dxfId="1494" priority="2120" stopIfTrue="1"/>
  </conditionalFormatting>
  <conditionalFormatting sqref="A1709">
    <cfRule type="duplicateValues" dxfId="1493" priority="2088" stopIfTrue="1"/>
  </conditionalFormatting>
  <conditionalFormatting sqref="A1709">
    <cfRule type="duplicateValues" dxfId="1492" priority="2089" stopIfTrue="1"/>
  </conditionalFormatting>
  <conditionalFormatting sqref="A1709">
    <cfRule type="duplicateValues" dxfId="1491" priority="2087" stopIfTrue="1"/>
    <cfRule type="duplicateValues" dxfId="1490" priority="2090" stopIfTrue="1"/>
    <cfRule type="duplicateValues" dxfId="1489" priority="2091" stopIfTrue="1"/>
  </conditionalFormatting>
  <conditionalFormatting sqref="A1709">
    <cfRule type="duplicateValues" dxfId="1488" priority="2092" stopIfTrue="1"/>
  </conditionalFormatting>
  <conditionalFormatting sqref="A1709">
    <cfRule type="duplicateValues" dxfId="1487" priority="2093" stopIfTrue="1"/>
    <cfRule type="duplicateValues" dxfId="1486" priority="2094" stopIfTrue="1"/>
  </conditionalFormatting>
  <conditionalFormatting sqref="A1713">
    <cfRule type="duplicateValues" dxfId="1485" priority="2068" stopIfTrue="1"/>
  </conditionalFormatting>
  <conditionalFormatting sqref="A1713">
    <cfRule type="duplicateValues" dxfId="1484" priority="2069" stopIfTrue="1"/>
  </conditionalFormatting>
  <conditionalFormatting sqref="A1713">
    <cfRule type="duplicateValues" dxfId="1483" priority="2067" stopIfTrue="1"/>
    <cfRule type="duplicateValues" dxfId="1482" priority="2070" stopIfTrue="1"/>
    <cfRule type="duplicateValues" dxfId="1481" priority="2071" stopIfTrue="1"/>
  </conditionalFormatting>
  <conditionalFormatting sqref="A1713">
    <cfRule type="duplicateValues" dxfId="1480" priority="2072" stopIfTrue="1"/>
  </conditionalFormatting>
  <conditionalFormatting sqref="A1713">
    <cfRule type="duplicateValues" dxfId="1479" priority="2073" stopIfTrue="1"/>
    <cfRule type="duplicateValues" dxfId="1478" priority="2074" stopIfTrue="1"/>
  </conditionalFormatting>
  <conditionalFormatting sqref="A1714">
    <cfRule type="duplicateValues" dxfId="1477" priority="2054" stopIfTrue="1"/>
  </conditionalFormatting>
  <conditionalFormatting sqref="A1714">
    <cfRule type="duplicateValues" dxfId="1476" priority="2055" stopIfTrue="1"/>
  </conditionalFormatting>
  <conditionalFormatting sqref="A1714">
    <cfRule type="duplicateValues" dxfId="1475" priority="2053" stopIfTrue="1"/>
    <cfRule type="duplicateValues" dxfId="1474" priority="2056" stopIfTrue="1"/>
    <cfRule type="duplicateValues" dxfId="1473" priority="2057" stopIfTrue="1"/>
  </conditionalFormatting>
  <conditionalFormatting sqref="A1714">
    <cfRule type="duplicateValues" dxfId="1472" priority="2058" stopIfTrue="1"/>
  </conditionalFormatting>
  <conditionalFormatting sqref="A1714">
    <cfRule type="duplicateValues" dxfId="1471" priority="2059" stopIfTrue="1"/>
    <cfRule type="duplicateValues" dxfId="1470" priority="2060" stopIfTrue="1"/>
  </conditionalFormatting>
  <conditionalFormatting sqref="A1714">
    <cfRule type="duplicateValues" dxfId="1469" priority="2051" stopIfTrue="1"/>
    <cfRule type="duplicateValues" priority="2052" stopIfTrue="1"/>
  </conditionalFormatting>
  <conditionalFormatting sqref="A1720">
    <cfRule type="duplicateValues" dxfId="1468" priority="2016" stopIfTrue="1"/>
  </conditionalFormatting>
  <conditionalFormatting sqref="A1720">
    <cfRule type="duplicateValues" dxfId="1467" priority="2017" stopIfTrue="1"/>
  </conditionalFormatting>
  <conditionalFormatting sqref="A1720">
    <cfRule type="duplicateValues" dxfId="1466" priority="2015" stopIfTrue="1"/>
    <cfRule type="duplicateValues" dxfId="1465" priority="2018" stopIfTrue="1"/>
    <cfRule type="duplicateValues" dxfId="1464" priority="2019" stopIfTrue="1"/>
  </conditionalFormatting>
  <conditionalFormatting sqref="A1720">
    <cfRule type="duplicateValues" dxfId="1463" priority="2020" stopIfTrue="1"/>
  </conditionalFormatting>
  <conditionalFormatting sqref="A1720">
    <cfRule type="duplicateValues" dxfId="1462" priority="2021" stopIfTrue="1"/>
    <cfRule type="duplicateValues" dxfId="1461" priority="2022" stopIfTrue="1"/>
  </conditionalFormatting>
  <conditionalFormatting sqref="A1721">
    <cfRule type="duplicateValues" dxfId="1460" priority="2002" stopIfTrue="1"/>
  </conditionalFormatting>
  <conditionalFormatting sqref="A1721">
    <cfRule type="duplicateValues" dxfId="1459" priority="2003" stopIfTrue="1"/>
  </conditionalFormatting>
  <conditionalFormatting sqref="A1721">
    <cfRule type="duplicateValues" dxfId="1458" priority="2001" stopIfTrue="1"/>
    <cfRule type="duplicateValues" dxfId="1457" priority="2004" stopIfTrue="1"/>
    <cfRule type="duplicateValues" dxfId="1456" priority="2005" stopIfTrue="1"/>
  </conditionalFormatting>
  <conditionalFormatting sqref="A1721">
    <cfRule type="duplicateValues" dxfId="1455" priority="2006" stopIfTrue="1"/>
  </conditionalFormatting>
  <conditionalFormatting sqref="A1721">
    <cfRule type="duplicateValues" dxfId="1454" priority="2007" stopIfTrue="1"/>
    <cfRule type="duplicateValues" dxfId="1453" priority="2008" stopIfTrue="1"/>
  </conditionalFormatting>
  <conditionalFormatting sqref="A1722:A1723">
    <cfRule type="duplicateValues" dxfId="1452" priority="1994" stopIfTrue="1"/>
  </conditionalFormatting>
  <conditionalFormatting sqref="A1722:A1723">
    <cfRule type="duplicateValues" dxfId="1451" priority="1995" stopIfTrue="1"/>
  </conditionalFormatting>
  <conditionalFormatting sqref="A1722:A1723">
    <cfRule type="duplicateValues" dxfId="1450" priority="1993" stopIfTrue="1"/>
    <cfRule type="duplicateValues" dxfId="1449" priority="1996" stopIfTrue="1"/>
    <cfRule type="duplicateValues" dxfId="1448" priority="1997" stopIfTrue="1"/>
  </conditionalFormatting>
  <conditionalFormatting sqref="A1722:A1723">
    <cfRule type="duplicateValues" dxfId="1447" priority="1998" stopIfTrue="1"/>
  </conditionalFormatting>
  <conditionalFormatting sqref="A1722:A1723">
    <cfRule type="duplicateValues" dxfId="1446" priority="1999" stopIfTrue="1"/>
    <cfRule type="duplicateValues" dxfId="1445" priority="2000" stopIfTrue="1"/>
  </conditionalFormatting>
  <conditionalFormatting sqref="A1724">
    <cfRule type="duplicateValues" dxfId="1444" priority="1980" stopIfTrue="1"/>
  </conditionalFormatting>
  <conditionalFormatting sqref="A1724">
    <cfRule type="duplicateValues" dxfId="1443" priority="1981" stopIfTrue="1"/>
  </conditionalFormatting>
  <conditionalFormatting sqref="A1724">
    <cfRule type="duplicateValues" dxfId="1442" priority="1979" stopIfTrue="1"/>
    <cfRule type="duplicateValues" dxfId="1441" priority="1982" stopIfTrue="1"/>
    <cfRule type="duplicateValues" dxfId="1440" priority="1983" stopIfTrue="1"/>
  </conditionalFormatting>
  <conditionalFormatting sqref="A1724">
    <cfRule type="duplicateValues" dxfId="1439" priority="1984" stopIfTrue="1"/>
  </conditionalFormatting>
  <conditionalFormatting sqref="A1724">
    <cfRule type="duplicateValues" dxfId="1438" priority="1985" stopIfTrue="1"/>
    <cfRule type="duplicateValues" dxfId="1437" priority="1986" stopIfTrue="1"/>
  </conditionalFormatting>
  <conditionalFormatting sqref="A1671:A1725 A1895:A1048576">
    <cfRule type="duplicateValues" dxfId="1436" priority="1962"/>
  </conditionalFormatting>
  <conditionalFormatting sqref="A1726">
    <cfRule type="duplicateValues" dxfId="1435" priority="1945" stopIfTrue="1"/>
  </conditionalFormatting>
  <conditionalFormatting sqref="A1726">
    <cfRule type="duplicateValues" dxfId="1434" priority="1946" stopIfTrue="1"/>
  </conditionalFormatting>
  <conditionalFormatting sqref="A1726">
    <cfRule type="duplicateValues" dxfId="1433" priority="1944" stopIfTrue="1"/>
    <cfRule type="duplicateValues" dxfId="1432" priority="1947" stopIfTrue="1"/>
    <cfRule type="duplicateValues" dxfId="1431" priority="1948" stopIfTrue="1"/>
  </conditionalFormatting>
  <conditionalFormatting sqref="A1726">
    <cfRule type="duplicateValues" dxfId="1430" priority="1949" stopIfTrue="1"/>
  </conditionalFormatting>
  <conditionalFormatting sqref="A1726">
    <cfRule type="duplicateValues" dxfId="1429" priority="1950" stopIfTrue="1"/>
    <cfRule type="duplicateValues" dxfId="1428" priority="1951" stopIfTrue="1"/>
  </conditionalFormatting>
  <conditionalFormatting sqref="A1726">
    <cfRule type="duplicateValues" dxfId="1427" priority="1943"/>
  </conditionalFormatting>
  <conditionalFormatting sqref="A1727">
    <cfRule type="duplicateValues" dxfId="1426" priority="1936" stopIfTrue="1"/>
  </conditionalFormatting>
  <conditionalFormatting sqref="A1727">
    <cfRule type="duplicateValues" dxfId="1425" priority="1937" stopIfTrue="1"/>
  </conditionalFormatting>
  <conditionalFormatting sqref="A1727">
    <cfRule type="duplicateValues" dxfId="1424" priority="1935" stopIfTrue="1"/>
    <cfRule type="duplicateValues" dxfId="1423" priority="1938" stopIfTrue="1"/>
    <cfRule type="duplicateValues" dxfId="1422" priority="1939" stopIfTrue="1"/>
  </conditionalFormatting>
  <conditionalFormatting sqref="A1727">
    <cfRule type="duplicateValues" dxfId="1421" priority="1940" stopIfTrue="1"/>
  </conditionalFormatting>
  <conditionalFormatting sqref="A1727">
    <cfRule type="duplicateValues" dxfId="1420" priority="1941" stopIfTrue="1"/>
    <cfRule type="duplicateValues" dxfId="1419" priority="1942" stopIfTrue="1"/>
  </conditionalFormatting>
  <conditionalFormatting sqref="A1727">
    <cfRule type="duplicateValues" dxfId="1418" priority="1933" stopIfTrue="1"/>
    <cfRule type="duplicateValues" priority="1934" stopIfTrue="1"/>
  </conditionalFormatting>
  <conditionalFormatting sqref="A1728">
    <cfRule type="duplicateValues" dxfId="1417" priority="1916" stopIfTrue="1"/>
  </conditionalFormatting>
  <conditionalFormatting sqref="A1728">
    <cfRule type="duplicateValues" dxfId="1416" priority="1917" stopIfTrue="1"/>
  </conditionalFormatting>
  <conditionalFormatting sqref="A1728">
    <cfRule type="duplicateValues" dxfId="1415" priority="1915" stopIfTrue="1"/>
    <cfRule type="duplicateValues" dxfId="1414" priority="1918" stopIfTrue="1"/>
    <cfRule type="duplicateValues" dxfId="1413" priority="1919" stopIfTrue="1"/>
  </conditionalFormatting>
  <conditionalFormatting sqref="A1728">
    <cfRule type="duplicateValues" dxfId="1412" priority="1920" stopIfTrue="1"/>
  </conditionalFormatting>
  <conditionalFormatting sqref="A1728">
    <cfRule type="duplicateValues" dxfId="1411" priority="1921" stopIfTrue="1"/>
    <cfRule type="duplicateValues" dxfId="1410" priority="1922" stopIfTrue="1"/>
  </conditionalFormatting>
  <conditionalFormatting sqref="A1728">
    <cfRule type="duplicateValues" dxfId="1409" priority="1913" stopIfTrue="1"/>
    <cfRule type="duplicateValues" priority="1914" stopIfTrue="1"/>
  </conditionalFormatting>
  <conditionalFormatting sqref="A113">
    <cfRule type="duplicateValues" dxfId="1408" priority="1901" stopIfTrue="1"/>
  </conditionalFormatting>
  <conditionalFormatting sqref="A113">
    <cfRule type="duplicateValues" dxfId="1407" priority="1902" stopIfTrue="1"/>
    <cfRule type="duplicateValues" dxfId="1406" priority="1903" stopIfTrue="1"/>
  </conditionalFormatting>
  <conditionalFormatting sqref="A113">
    <cfRule type="duplicateValues" dxfId="1405" priority="1904" stopIfTrue="1"/>
  </conditionalFormatting>
  <conditionalFormatting sqref="A113">
    <cfRule type="duplicateValues" dxfId="1404" priority="1905" stopIfTrue="1"/>
  </conditionalFormatting>
  <conditionalFormatting sqref="A113">
    <cfRule type="duplicateValues" dxfId="1403" priority="1900" stopIfTrue="1"/>
    <cfRule type="duplicateValues" dxfId="1402" priority="1906" stopIfTrue="1"/>
    <cfRule type="duplicateValues" dxfId="1401" priority="1907" stopIfTrue="1"/>
  </conditionalFormatting>
  <conditionalFormatting sqref="A113">
    <cfRule type="duplicateValues" dxfId="1400" priority="1898" stopIfTrue="1"/>
    <cfRule type="duplicateValues" priority="1899" stopIfTrue="1"/>
  </conditionalFormatting>
  <conditionalFormatting sqref="A1733">
    <cfRule type="duplicateValues" dxfId="1399" priority="1891" stopIfTrue="1"/>
  </conditionalFormatting>
  <conditionalFormatting sqref="A1733">
    <cfRule type="duplicateValues" dxfId="1398" priority="1892" stopIfTrue="1"/>
  </conditionalFormatting>
  <conditionalFormatting sqref="A1733">
    <cfRule type="duplicateValues" dxfId="1397" priority="1890" stopIfTrue="1"/>
    <cfRule type="duplicateValues" dxfId="1396" priority="1893" stopIfTrue="1"/>
    <cfRule type="duplicateValues" dxfId="1395" priority="1894" stopIfTrue="1"/>
  </conditionalFormatting>
  <conditionalFormatting sqref="A1733">
    <cfRule type="duplicateValues" dxfId="1394" priority="1895" stopIfTrue="1"/>
  </conditionalFormatting>
  <conditionalFormatting sqref="A1733">
    <cfRule type="duplicateValues" dxfId="1393" priority="1896" stopIfTrue="1"/>
    <cfRule type="duplicateValues" dxfId="1392" priority="1897" stopIfTrue="1"/>
  </conditionalFormatting>
  <conditionalFormatting sqref="A1733">
    <cfRule type="duplicateValues" dxfId="1391" priority="1888" stopIfTrue="1"/>
    <cfRule type="duplicateValues" priority="1889" stopIfTrue="1"/>
  </conditionalFormatting>
  <conditionalFormatting sqref="A1729">
    <cfRule type="duplicateValues" dxfId="1390" priority="1881" stopIfTrue="1"/>
  </conditionalFormatting>
  <conditionalFormatting sqref="A1729">
    <cfRule type="duplicateValues" dxfId="1389" priority="1882" stopIfTrue="1"/>
  </conditionalFormatting>
  <conditionalFormatting sqref="A1729">
    <cfRule type="duplicateValues" dxfId="1388" priority="1880" stopIfTrue="1"/>
    <cfRule type="duplicateValues" dxfId="1387" priority="1883" stopIfTrue="1"/>
    <cfRule type="duplicateValues" dxfId="1386" priority="1884" stopIfTrue="1"/>
  </conditionalFormatting>
  <conditionalFormatting sqref="A1729">
    <cfRule type="duplicateValues" dxfId="1385" priority="1885" stopIfTrue="1"/>
  </conditionalFormatting>
  <conditionalFormatting sqref="A1729">
    <cfRule type="duplicateValues" dxfId="1384" priority="1886" stopIfTrue="1"/>
    <cfRule type="duplicateValues" dxfId="1383" priority="1887" stopIfTrue="1"/>
  </conditionalFormatting>
  <conditionalFormatting sqref="A1729">
    <cfRule type="duplicateValues" dxfId="1382" priority="1878" stopIfTrue="1"/>
    <cfRule type="duplicateValues" priority="1879" stopIfTrue="1"/>
  </conditionalFormatting>
  <conditionalFormatting sqref="A1730">
    <cfRule type="duplicateValues" dxfId="1381" priority="1871" stopIfTrue="1"/>
  </conditionalFormatting>
  <conditionalFormatting sqref="A1730">
    <cfRule type="duplicateValues" dxfId="1380" priority="1872" stopIfTrue="1"/>
  </conditionalFormatting>
  <conditionalFormatting sqref="A1730">
    <cfRule type="duplicateValues" dxfId="1379" priority="1870" stopIfTrue="1"/>
    <cfRule type="duplicateValues" dxfId="1378" priority="1873" stopIfTrue="1"/>
    <cfRule type="duplicateValues" dxfId="1377" priority="1874" stopIfTrue="1"/>
  </conditionalFormatting>
  <conditionalFormatting sqref="A1730">
    <cfRule type="duplicateValues" dxfId="1376" priority="1875" stopIfTrue="1"/>
  </conditionalFormatting>
  <conditionalFormatting sqref="A1730">
    <cfRule type="duplicateValues" dxfId="1375" priority="1876" stopIfTrue="1"/>
    <cfRule type="duplicateValues" dxfId="1374" priority="1877" stopIfTrue="1"/>
  </conditionalFormatting>
  <conditionalFormatting sqref="A1730">
    <cfRule type="duplicateValues" dxfId="1373" priority="1868" stopIfTrue="1"/>
    <cfRule type="duplicateValues" priority="1869" stopIfTrue="1"/>
  </conditionalFormatting>
  <conditionalFormatting sqref="A1732">
    <cfRule type="duplicateValues" dxfId="1372" priority="1861" stopIfTrue="1"/>
  </conditionalFormatting>
  <conditionalFormatting sqref="A1732">
    <cfRule type="duplicateValues" dxfId="1371" priority="1862" stopIfTrue="1"/>
  </conditionalFormatting>
  <conditionalFormatting sqref="A1732">
    <cfRule type="duplicateValues" dxfId="1370" priority="1860" stopIfTrue="1"/>
    <cfRule type="duplicateValues" dxfId="1369" priority="1863" stopIfTrue="1"/>
    <cfRule type="duplicateValues" dxfId="1368" priority="1864" stopIfTrue="1"/>
  </conditionalFormatting>
  <conditionalFormatting sqref="A1732">
    <cfRule type="duplicateValues" dxfId="1367" priority="1865" stopIfTrue="1"/>
  </conditionalFormatting>
  <conditionalFormatting sqref="A1732">
    <cfRule type="duplicateValues" dxfId="1366" priority="1866" stopIfTrue="1"/>
    <cfRule type="duplicateValues" dxfId="1365" priority="1867" stopIfTrue="1"/>
  </conditionalFormatting>
  <conditionalFormatting sqref="A1732">
    <cfRule type="duplicateValues" dxfId="1364" priority="1858" stopIfTrue="1"/>
    <cfRule type="duplicateValues" priority="1859" stopIfTrue="1"/>
  </conditionalFormatting>
  <conditionalFormatting sqref="A1734:A1736 A1738">
    <cfRule type="duplicateValues" dxfId="1363" priority="1851" stopIfTrue="1"/>
  </conditionalFormatting>
  <conditionalFormatting sqref="A1734:A1736 A1738">
    <cfRule type="duplicateValues" dxfId="1362" priority="1852" stopIfTrue="1"/>
  </conditionalFormatting>
  <conditionalFormatting sqref="A1734:A1736 A1738">
    <cfRule type="duplicateValues" dxfId="1361" priority="1850" stopIfTrue="1"/>
    <cfRule type="duplicateValues" dxfId="1360" priority="1853" stopIfTrue="1"/>
    <cfRule type="duplicateValues" dxfId="1359" priority="1854" stopIfTrue="1"/>
  </conditionalFormatting>
  <conditionalFormatting sqref="A1734:A1736">
    <cfRule type="duplicateValues" dxfId="1358" priority="1855" stopIfTrue="1"/>
  </conditionalFormatting>
  <conditionalFormatting sqref="A1734:A1736 A1738">
    <cfRule type="duplicateValues" dxfId="1357" priority="1856" stopIfTrue="1"/>
    <cfRule type="duplicateValues" dxfId="1356" priority="1857" stopIfTrue="1"/>
  </conditionalFormatting>
  <conditionalFormatting sqref="A1734:A1736 A1738">
    <cfRule type="duplicateValues" dxfId="1355" priority="1848" stopIfTrue="1"/>
    <cfRule type="duplicateValues" priority="1849" stopIfTrue="1"/>
  </conditionalFormatting>
  <conditionalFormatting sqref="A1737">
    <cfRule type="duplicateValues" dxfId="1354" priority="1841" stopIfTrue="1"/>
  </conditionalFormatting>
  <conditionalFormatting sqref="A1737">
    <cfRule type="duplicateValues" dxfId="1353" priority="1842" stopIfTrue="1"/>
  </conditionalFormatting>
  <conditionalFormatting sqref="A1737">
    <cfRule type="duplicateValues" dxfId="1352" priority="1840" stopIfTrue="1"/>
    <cfRule type="duplicateValues" dxfId="1351" priority="1843" stopIfTrue="1"/>
    <cfRule type="duplicateValues" dxfId="1350" priority="1844" stopIfTrue="1"/>
  </conditionalFormatting>
  <conditionalFormatting sqref="A1737">
    <cfRule type="duplicateValues" dxfId="1349" priority="1845" stopIfTrue="1"/>
  </conditionalFormatting>
  <conditionalFormatting sqref="A1737">
    <cfRule type="duplicateValues" dxfId="1348" priority="1846" stopIfTrue="1"/>
    <cfRule type="duplicateValues" dxfId="1347" priority="1847" stopIfTrue="1"/>
  </conditionalFormatting>
  <conditionalFormatting sqref="A1737">
    <cfRule type="duplicateValues" dxfId="1346" priority="1838" stopIfTrue="1"/>
    <cfRule type="duplicateValues" priority="1839" stopIfTrue="1"/>
  </conditionalFormatting>
  <conditionalFormatting sqref="A1731">
    <cfRule type="duplicateValues" dxfId="1345" priority="1821" stopIfTrue="1"/>
  </conditionalFormatting>
  <conditionalFormatting sqref="A1731">
    <cfRule type="duplicateValues" dxfId="1344" priority="1822" stopIfTrue="1"/>
  </conditionalFormatting>
  <conditionalFormatting sqref="A1731">
    <cfRule type="duplicateValues" dxfId="1343" priority="1820" stopIfTrue="1"/>
    <cfRule type="duplicateValues" dxfId="1342" priority="1823" stopIfTrue="1"/>
    <cfRule type="duplicateValues" dxfId="1341" priority="1824" stopIfTrue="1"/>
  </conditionalFormatting>
  <conditionalFormatting sqref="A1731">
    <cfRule type="duplicateValues" dxfId="1340" priority="1818" stopIfTrue="1"/>
    <cfRule type="duplicateValues" priority="1819" stopIfTrue="1"/>
  </conditionalFormatting>
  <conditionalFormatting sqref="A1731">
    <cfRule type="duplicateValues" dxfId="1339" priority="1825" stopIfTrue="1"/>
  </conditionalFormatting>
  <conditionalFormatting sqref="A1731">
    <cfRule type="duplicateValues" dxfId="1338" priority="1826" stopIfTrue="1"/>
    <cfRule type="duplicateValues" dxfId="1337" priority="1827" stopIfTrue="1"/>
  </conditionalFormatting>
  <conditionalFormatting sqref="A1739">
    <cfRule type="duplicateValues" dxfId="1336" priority="1801" stopIfTrue="1"/>
  </conditionalFormatting>
  <conditionalFormatting sqref="A1739">
    <cfRule type="duplicateValues" dxfId="1335" priority="1802" stopIfTrue="1"/>
  </conditionalFormatting>
  <conditionalFormatting sqref="A1739">
    <cfRule type="duplicateValues" dxfId="1334" priority="1800" stopIfTrue="1"/>
    <cfRule type="duplicateValues" dxfId="1333" priority="1803" stopIfTrue="1"/>
    <cfRule type="duplicateValues" dxfId="1332" priority="1804" stopIfTrue="1"/>
  </conditionalFormatting>
  <conditionalFormatting sqref="A1739">
    <cfRule type="duplicateValues" dxfId="1331" priority="1798" stopIfTrue="1"/>
    <cfRule type="duplicateValues" priority="1799" stopIfTrue="1"/>
  </conditionalFormatting>
  <conditionalFormatting sqref="A1739">
    <cfRule type="duplicateValues" dxfId="1330" priority="1805" stopIfTrue="1"/>
  </conditionalFormatting>
  <conditionalFormatting sqref="A1739">
    <cfRule type="duplicateValues" dxfId="1329" priority="1806" stopIfTrue="1"/>
    <cfRule type="duplicateValues" dxfId="1328" priority="1807" stopIfTrue="1"/>
  </conditionalFormatting>
  <conditionalFormatting sqref="A1742">
    <cfRule type="duplicateValues" dxfId="1327" priority="1791" stopIfTrue="1"/>
  </conditionalFormatting>
  <conditionalFormatting sqref="A1742">
    <cfRule type="duplicateValues" dxfId="1326" priority="1792" stopIfTrue="1"/>
  </conditionalFormatting>
  <conditionalFormatting sqref="A1742">
    <cfRule type="duplicateValues" dxfId="1325" priority="1790" stopIfTrue="1"/>
    <cfRule type="duplicateValues" dxfId="1324" priority="1793" stopIfTrue="1"/>
    <cfRule type="duplicateValues" dxfId="1323" priority="1794" stopIfTrue="1"/>
  </conditionalFormatting>
  <conditionalFormatting sqref="A1742">
    <cfRule type="duplicateValues" dxfId="1322" priority="1788" stopIfTrue="1"/>
    <cfRule type="duplicateValues" priority="1789" stopIfTrue="1"/>
  </conditionalFormatting>
  <conditionalFormatting sqref="A1742">
    <cfRule type="duplicateValues" dxfId="1321" priority="1795" stopIfTrue="1"/>
  </conditionalFormatting>
  <conditionalFormatting sqref="A1742">
    <cfRule type="duplicateValues" dxfId="1320" priority="1796" stopIfTrue="1"/>
    <cfRule type="duplicateValues" dxfId="1319" priority="1797" stopIfTrue="1"/>
  </conditionalFormatting>
  <conditionalFormatting sqref="A1740">
    <cfRule type="duplicateValues" dxfId="1318" priority="1772" stopIfTrue="1"/>
  </conditionalFormatting>
  <conditionalFormatting sqref="A1740">
    <cfRule type="duplicateValues" dxfId="1317" priority="1773" stopIfTrue="1"/>
  </conditionalFormatting>
  <conditionalFormatting sqref="A1740">
    <cfRule type="duplicateValues" dxfId="1316" priority="1771" stopIfTrue="1"/>
    <cfRule type="duplicateValues" dxfId="1315" priority="1774" stopIfTrue="1"/>
    <cfRule type="duplicateValues" dxfId="1314" priority="1775" stopIfTrue="1"/>
  </conditionalFormatting>
  <conditionalFormatting sqref="A1740">
    <cfRule type="duplicateValues" dxfId="1313" priority="1769" stopIfTrue="1"/>
    <cfRule type="duplicateValues" priority="1770" stopIfTrue="1"/>
  </conditionalFormatting>
  <conditionalFormatting sqref="A1740">
    <cfRule type="duplicateValues" dxfId="1312" priority="1776" stopIfTrue="1"/>
    <cfRule type="duplicateValues" dxfId="1311" priority="1777" stopIfTrue="1"/>
  </conditionalFormatting>
  <conditionalFormatting sqref="A1741">
    <cfRule type="duplicateValues" dxfId="1310" priority="1760" stopIfTrue="1"/>
  </conditionalFormatting>
  <conditionalFormatting sqref="A1741">
    <cfRule type="duplicateValues" dxfId="1309" priority="1761" stopIfTrue="1"/>
  </conditionalFormatting>
  <conditionalFormatting sqref="A1741">
    <cfRule type="duplicateValues" dxfId="1308" priority="1762" stopIfTrue="1"/>
    <cfRule type="duplicateValues" dxfId="1307" priority="1763" stopIfTrue="1"/>
    <cfRule type="duplicateValues" dxfId="1306" priority="1764" stopIfTrue="1"/>
  </conditionalFormatting>
  <conditionalFormatting sqref="A1741">
    <cfRule type="duplicateValues" dxfId="1305" priority="1765" stopIfTrue="1"/>
    <cfRule type="duplicateValues" priority="1766" stopIfTrue="1"/>
  </conditionalFormatting>
  <conditionalFormatting sqref="A1741">
    <cfRule type="duplicateValues" dxfId="1304" priority="1767" stopIfTrue="1"/>
    <cfRule type="duplicateValues" dxfId="1303" priority="1768" stopIfTrue="1"/>
  </conditionalFormatting>
  <conditionalFormatting sqref="A1743">
    <cfRule type="duplicateValues" dxfId="1302" priority="1738" stopIfTrue="1"/>
  </conditionalFormatting>
  <conditionalFormatting sqref="A1743">
    <cfRule type="duplicateValues" dxfId="1301" priority="1739" stopIfTrue="1"/>
  </conditionalFormatting>
  <conditionalFormatting sqref="A1743">
    <cfRule type="duplicateValues" dxfId="1300" priority="1737" stopIfTrue="1"/>
    <cfRule type="duplicateValues" dxfId="1299" priority="1740" stopIfTrue="1"/>
    <cfRule type="duplicateValues" dxfId="1298" priority="1741" stopIfTrue="1"/>
  </conditionalFormatting>
  <conditionalFormatting sqref="A1743">
    <cfRule type="duplicateValues" dxfId="1297" priority="1735" stopIfTrue="1"/>
    <cfRule type="duplicateValues" priority="1736" stopIfTrue="1"/>
  </conditionalFormatting>
  <conditionalFormatting sqref="A1743">
    <cfRule type="duplicateValues" dxfId="1296" priority="1742" stopIfTrue="1"/>
  </conditionalFormatting>
  <conditionalFormatting sqref="A1743">
    <cfRule type="duplicateValues" dxfId="1295" priority="1743" stopIfTrue="1"/>
    <cfRule type="duplicateValues" dxfId="1294" priority="1744" stopIfTrue="1"/>
  </conditionalFormatting>
  <conditionalFormatting sqref="A1747">
    <cfRule type="duplicateValues" dxfId="1293" priority="1698" stopIfTrue="1"/>
  </conditionalFormatting>
  <conditionalFormatting sqref="A1747">
    <cfRule type="duplicateValues" dxfId="1292" priority="1699" stopIfTrue="1"/>
  </conditionalFormatting>
  <conditionalFormatting sqref="A1747">
    <cfRule type="duplicateValues" dxfId="1291" priority="1697" stopIfTrue="1"/>
    <cfRule type="duplicateValues" dxfId="1290" priority="1700" stopIfTrue="1"/>
    <cfRule type="duplicateValues" dxfId="1289" priority="1701" stopIfTrue="1"/>
  </conditionalFormatting>
  <conditionalFormatting sqref="A1747">
    <cfRule type="duplicateValues" dxfId="1288" priority="1695" stopIfTrue="1"/>
    <cfRule type="duplicateValues" priority="1696" stopIfTrue="1"/>
  </conditionalFormatting>
  <conditionalFormatting sqref="A1747">
    <cfRule type="duplicateValues" dxfId="1287" priority="1702" stopIfTrue="1"/>
  </conditionalFormatting>
  <conditionalFormatting sqref="A1747">
    <cfRule type="duplicateValues" dxfId="1286" priority="1703" stopIfTrue="1"/>
    <cfRule type="duplicateValues" dxfId="1285" priority="1704" stopIfTrue="1"/>
  </conditionalFormatting>
  <conditionalFormatting sqref="A1744">
    <cfRule type="duplicateValues" dxfId="1284" priority="1688" stopIfTrue="1"/>
  </conditionalFormatting>
  <conditionalFormatting sqref="A1744">
    <cfRule type="duplicateValues" dxfId="1283" priority="1689" stopIfTrue="1"/>
  </conditionalFormatting>
  <conditionalFormatting sqref="A1744">
    <cfRule type="duplicateValues" dxfId="1282" priority="1687" stopIfTrue="1"/>
    <cfRule type="duplicateValues" dxfId="1281" priority="1690" stopIfTrue="1"/>
    <cfRule type="duplicateValues" dxfId="1280" priority="1691" stopIfTrue="1"/>
  </conditionalFormatting>
  <conditionalFormatting sqref="A1744">
    <cfRule type="duplicateValues" dxfId="1279" priority="1685" stopIfTrue="1"/>
    <cfRule type="duplicateValues" priority="1686" stopIfTrue="1"/>
  </conditionalFormatting>
  <conditionalFormatting sqref="A1744">
    <cfRule type="duplicateValues" dxfId="1278" priority="1692" stopIfTrue="1"/>
  </conditionalFormatting>
  <conditionalFormatting sqref="A1744">
    <cfRule type="duplicateValues" dxfId="1277" priority="1693" stopIfTrue="1"/>
    <cfRule type="duplicateValues" dxfId="1276" priority="1694" stopIfTrue="1"/>
  </conditionalFormatting>
  <conditionalFormatting sqref="A1748">
    <cfRule type="duplicateValues" dxfId="1275" priority="1663" stopIfTrue="1"/>
  </conditionalFormatting>
  <conditionalFormatting sqref="A1748">
    <cfRule type="duplicateValues" dxfId="1274" priority="1664" stopIfTrue="1"/>
  </conditionalFormatting>
  <conditionalFormatting sqref="A1748">
    <cfRule type="duplicateValues" dxfId="1273" priority="1662" stopIfTrue="1"/>
    <cfRule type="duplicateValues" dxfId="1272" priority="1665" stopIfTrue="1"/>
    <cfRule type="duplicateValues" dxfId="1271" priority="1666" stopIfTrue="1"/>
  </conditionalFormatting>
  <conditionalFormatting sqref="A1748">
    <cfRule type="duplicateValues" dxfId="1270" priority="1660" stopIfTrue="1"/>
    <cfRule type="duplicateValues" priority="1661" stopIfTrue="1"/>
  </conditionalFormatting>
  <conditionalFormatting sqref="A1748">
    <cfRule type="duplicateValues" dxfId="1269" priority="1667" stopIfTrue="1"/>
  </conditionalFormatting>
  <conditionalFormatting sqref="A1748">
    <cfRule type="duplicateValues" dxfId="1268" priority="1668" stopIfTrue="1"/>
    <cfRule type="duplicateValues" dxfId="1267" priority="1669" stopIfTrue="1"/>
  </conditionalFormatting>
  <conditionalFormatting sqref="A1749:A1750">
    <cfRule type="duplicateValues" dxfId="1266" priority="1633" stopIfTrue="1"/>
  </conditionalFormatting>
  <conditionalFormatting sqref="A1749:A1750">
    <cfRule type="duplicateValues" dxfId="1265" priority="1634" stopIfTrue="1"/>
  </conditionalFormatting>
  <conditionalFormatting sqref="A1749:A1750">
    <cfRule type="duplicateValues" dxfId="1264" priority="1632" stopIfTrue="1"/>
    <cfRule type="duplicateValues" dxfId="1263" priority="1635" stopIfTrue="1"/>
    <cfRule type="duplicateValues" dxfId="1262" priority="1636" stopIfTrue="1"/>
  </conditionalFormatting>
  <conditionalFormatting sqref="A1749:A1750">
    <cfRule type="duplicateValues" dxfId="1261" priority="1630" stopIfTrue="1"/>
    <cfRule type="duplicateValues" priority="1631" stopIfTrue="1"/>
  </conditionalFormatting>
  <conditionalFormatting sqref="A1749:A1750">
    <cfRule type="duplicateValues" dxfId="1260" priority="1637" stopIfTrue="1"/>
  </conditionalFormatting>
  <conditionalFormatting sqref="A1749:A1750">
    <cfRule type="duplicateValues" dxfId="1259" priority="1638" stopIfTrue="1"/>
    <cfRule type="duplicateValues" dxfId="1258" priority="1639" stopIfTrue="1"/>
  </conditionalFormatting>
  <conditionalFormatting sqref="A1751">
    <cfRule type="duplicateValues" dxfId="1257" priority="1627" stopIfTrue="1"/>
  </conditionalFormatting>
  <conditionalFormatting sqref="A1752">
    <cfRule type="duplicateValues" dxfId="1256" priority="1593" stopIfTrue="1"/>
  </conditionalFormatting>
  <conditionalFormatting sqref="A1752">
    <cfRule type="duplicateValues" dxfId="1255" priority="1594" stopIfTrue="1"/>
  </conditionalFormatting>
  <conditionalFormatting sqref="A1752">
    <cfRule type="duplicateValues" dxfId="1254" priority="1592" stopIfTrue="1"/>
    <cfRule type="duplicateValues" dxfId="1253" priority="1595" stopIfTrue="1"/>
    <cfRule type="duplicateValues" dxfId="1252" priority="1596" stopIfTrue="1"/>
  </conditionalFormatting>
  <conditionalFormatting sqref="A1752">
    <cfRule type="duplicateValues" dxfId="1251" priority="1590" stopIfTrue="1"/>
    <cfRule type="duplicateValues" priority="1591" stopIfTrue="1"/>
  </conditionalFormatting>
  <conditionalFormatting sqref="A1752">
    <cfRule type="duplicateValues" dxfId="1250" priority="1597" stopIfTrue="1"/>
  </conditionalFormatting>
  <conditionalFormatting sqref="A1752">
    <cfRule type="duplicateValues" dxfId="1249" priority="1598" stopIfTrue="1"/>
    <cfRule type="duplicateValues" dxfId="1248" priority="1599" stopIfTrue="1"/>
  </conditionalFormatting>
  <conditionalFormatting sqref="A1521">
    <cfRule type="duplicateValues" dxfId="1247" priority="1583" stopIfTrue="1"/>
  </conditionalFormatting>
  <conditionalFormatting sqref="A1521">
    <cfRule type="duplicateValues" dxfId="1246" priority="1584" stopIfTrue="1"/>
  </conditionalFormatting>
  <conditionalFormatting sqref="A1521">
    <cfRule type="duplicateValues" dxfId="1245" priority="1582" stopIfTrue="1"/>
    <cfRule type="duplicateValues" dxfId="1244" priority="1585" stopIfTrue="1"/>
    <cfRule type="duplicateValues" dxfId="1243" priority="1586" stopIfTrue="1"/>
  </conditionalFormatting>
  <conditionalFormatting sqref="A1521">
    <cfRule type="duplicateValues" dxfId="1242" priority="1580" stopIfTrue="1"/>
    <cfRule type="duplicateValues" priority="1581" stopIfTrue="1"/>
  </conditionalFormatting>
  <conditionalFormatting sqref="A1521">
    <cfRule type="duplicateValues" dxfId="1241" priority="1587" stopIfTrue="1"/>
  </conditionalFormatting>
  <conditionalFormatting sqref="A1521">
    <cfRule type="duplicateValues" dxfId="1240" priority="1588" stopIfTrue="1"/>
    <cfRule type="duplicateValues" dxfId="1239" priority="1589" stopIfTrue="1"/>
  </conditionalFormatting>
  <conditionalFormatting sqref="A1754">
    <cfRule type="duplicateValues" dxfId="1238" priority="1573" stopIfTrue="1"/>
  </conditionalFormatting>
  <conditionalFormatting sqref="A1754">
    <cfRule type="duplicateValues" dxfId="1237" priority="1574" stopIfTrue="1"/>
  </conditionalFormatting>
  <conditionalFormatting sqref="A1754">
    <cfRule type="duplicateValues" dxfId="1236" priority="1572" stopIfTrue="1"/>
    <cfRule type="duplicateValues" dxfId="1235" priority="1575" stopIfTrue="1"/>
    <cfRule type="duplicateValues" dxfId="1234" priority="1576" stopIfTrue="1"/>
  </conditionalFormatting>
  <conditionalFormatting sqref="A1754">
    <cfRule type="duplicateValues" dxfId="1233" priority="1570" stopIfTrue="1"/>
    <cfRule type="duplicateValues" priority="1571" stopIfTrue="1"/>
  </conditionalFormatting>
  <conditionalFormatting sqref="A1754">
    <cfRule type="duplicateValues" dxfId="1232" priority="1577" stopIfTrue="1"/>
  </conditionalFormatting>
  <conditionalFormatting sqref="A1754">
    <cfRule type="duplicateValues" dxfId="1231" priority="1578" stopIfTrue="1"/>
    <cfRule type="duplicateValues" dxfId="1230" priority="1579" stopIfTrue="1"/>
  </conditionalFormatting>
  <conditionalFormatting sqref="A1755">
    <cfRule type="duplicateValues" dxfId="1229" priority="1563" stopIfTrue="1"/>
  </conditionalFormatting>
  <conditionalFormatting sqref="A1755">
    <cfRule type="duplicateValues" dxfId="1228" priority="1564" stopIfTrue="1"/>
  </conditionalFormatting>
  <conditionalFormatting sqref="A1755">
    <cfRule type="duplicateValues" dxfId="1227" priority="1562" stopIfTrue="1"/>
    <cfRule type="duplicateValues" dxfId="1226" priority="1565" stopIfTrue="1"/>
    <cfRule type="duplicateValues" dxfId="1225" priority="1566" stopIfTrue="1"/>
  </conditionalFormatting>
  <conditionalFormatting sqref="A1755">
    <cfRule type="duplicateValues" dxfId="1224" priority="1560" stopIfTrue="1"/>
    <cfRule type="duplicateValues" priority="1561" stopIfTrue="1"/>
  </conditionalFormatting>
  <conditionalFormatting sqref="A1755">
    <cfRule type="duplicateValues" dxfId="1223" priority="1567" stopIfTrue="1"/>
  </conditionalFormatting>
  <conditionalFormatting sqref="A1755">
    <cfRule type="duplicateValues" dxfId="1222" priority="1568" stopIfTrue="1"/>
    <cfRule type="duplicateValues" dxfId="1221" priority="1569" stopIfTrue="1"/>
  </conditionalFormatting>
  <conditionalFormatting sqref="A1756">
    <cfRule type="duplicateValues" dxfId="1220" priority="1553" stopIfTrue="1"/>
  </conditionalFormatting>
  <conditionalFormatting sqref="A1756">
    <cfRule type="duplicateValues" dxfId="1219" priority="1554" stopIfTrue="1"/>
  </conditionalFormatting>
  <conditionalFormatting sqref="A1756">
    <cfRule type="duplicateValues" dxfId="1218" priority="1552" stopIfTrue="1"/>
    <cfRule type="duplicateValues" dxfId="1217" priority="1555" stopIfTrue="1"/>
    <cfRule type="duplicateValues" dxfId="1216" priority="1556" stopIfTrue="1"/>
  </conditionalFormatting>
  <conditionalFormatting sqref="A1756">
    <cfRule type="duplicateValues" dxfId="1215" priority="1550" stopIfTrue="1"/>
    <cfRule type="duplicateValues" priority="1551" stopIfTrue="1"/>
  </conditionalFormatting>
  <conditionalFormatting sqref="A1756">
    <cfRule type="duplicateValues" dxfId="1214" priority="1557" stopIfTrue="1"/>
  </conditionalFormatting>
  <conditionalFormatting sqref="A1756">
    <cfRule type="duplicateValues" dxfId="1213" priority="1558" stopIfTrue="1"/>
    <cfRule type="duplicateValues" dxfId="1212" priority="1559" stopIfTrue="1"/>
  </conditionalFormatting>
  <conditionalFormatting sqref="A1756">
    <cfRule type="duplicateValues" dxfId="1211" priority="1549" stopIfTrue="1"/>
  </conditionalFormatting>
  <conditionalFormatting sqref="A1759">
    <cfRule type="duplicateValues" dxfId="1210" priority="1531" stopIfTrue="1"/>
  </conditionalFormatting>
  <conditionalFormatting sqref="A1759">
    <cfRule type="duplicateValues" dxfId="1209" priority="1532" stopIfTrue="1"/>
  </conditionalFormatting>
  <conditionalFormatting sqref="A1759">
    <cfRule type="duplicateValues" dxfId="1208" priority="1530" stopIfTrue="1"/>
    <cfRule type="duplicateValues" dxfId="1207" priority="1533" stopIfTrue="1"/>
    <cfRule type="duplicateValues" dxfId="1206" priority="1534" stopIfTrue="1"/>
  </conditionalFormatting>
  <conditionalFormatting sqref="A1759">
    <cfRule type="duplicateValues" dxfId="1205" priority="1528" stopIfTrue="1"/>
    <cfRule type="duplicateValues" priority="1529" stopIfTrue="1"/>
  </conditionalFormatting>
  <conditionalFormatting sqref="A1759">
    <cfRule type="duplicateValues" dxfId="1204" priority="1535" stopIfTrue="1"/>
  </conditionalFormatting>
  <conditionalFormatting sqref="A1759">
    <cfRule type="duplicateValues" dxfId="1203" priority="1536" stopIfTrue="1"/>
    <cfRule type="duplicateValues" dxfId="1202" priority="1537" stopIfTrue="1"/>
  </conditionalFormatting>
  <conditionalFormatting sqref="A1759">
    <cfRule type="duplicateValues" dxfId="1201" priority="1527" stopIfTrue="1"/>
  </conditionalFormatting>
  <conditionalFormatting sqref="A1757">
    <cfRule type="duplicateValues" dxfId="1200" priority="1520" stopIfTrue="1"/>
  </conditionalFormatting>
  <conditionalFormatting sqref="A1757">
    <cfRule type="duplicateValues" dxfId="1199" priority="1521" stopIfTrue="1"/>
  </conditionalFormatting>
  <conditionalFormatting sqref="A1757">
    <cfRule type="duplicateValues" dxfId="1198" priority="1519" stopIfTrue="1"/>
    <cfRule type="duplicateValues" dxfId="1197" priority="1522" stopIfTrue="1"/>
    <cfRule type="duplicateValues" dxfId="1196" priority="1523" stopIfTrue="1"/>
  </conditionalFormatting>
  <conditionalFormatting sqref="A1757">
    <cfRule type="duplicateValues" dxfId="1195" priority="1517" stopIfTrue="1"/>
    <cfRule type="duplicateValues" priority="1518" stopIfTrue="1"/>
  </conditionalFormatting>
  <conditionalFormatting sqref="A1757">
    <cfRule type="duplicateValues" dxfId="1194" priority="1524" stopIfTrue="1"/>
  </conditionalFormatting>
  <conditionalFormatting sqref="A1757">
    <cfRule type="duplicateValues" dxfId="1193" priority="1525" stopIfTrue="1"/>
    <cfRule type="duplicateValues" dxfId="1192" priority="1526" stopIfTrue="1"/>
  </conditionalFormatting>
  <conditionalFormatting sqref="A1757">
    <cfRule type="duplicateValues" dxfId="1191" priority="1516" stopIfTrue="1"/>
  </conditionalFormatting>
  <conditionalFormatting sqref="A1758">
    <cfRule type="duplicateValues" dxfId="1190" priority="1509" stopIfTrue="1"/>
  </conditionalFormatting>
  <conditionalFormatting sqref="A1758">
    <cfRule type="duplicateValues" dxfId="1189" priority="1510" stopIfTrue="1"/>
  </conditionalFormatting>
  <conditionalFormatting sqref="A1758">
    <cfRule type="duplicateValues" dxfId="1188" priority="1508" stopIfTrue="1"/>
    <cfRule type="duplicateValues" dxfId="1187" priority="1511" stopIfTrue="1"/>
    <cfRule type="duplicateValues" dxfId="1186" priority="1512" stopIfTrue="1"/>
  </conditionalFormatting>
  <conditionalFormatting sqref="A1758">
    <cfRule type="duplicateValues" dxfId="1185" priority="1506" stopIfTrue="1"/>
    <cfRule type="duplicateValues" priority="1507" stopIfTrue="1"/>
  </conditionalFormatting>
  <conditionalFormatting sqref="A1758">
    <cfRule type="duplicateValues" dxfId="1184" priority="1513" stopIfTrue="1"/>
  </conditionalFormatting>
  <conditionalFormatting sqref="A1758">
    <cfRule type="duplicateValues" dxfId="1183" priority="1514" stopIfTrue="1"/>
    <cfRule type="duplicateValues" dxfId="1182" priority="1515" stopIfTrue="1"/>
  </conditionalFormatting>
  <conditionalFormatting sqref="A1758">
    <cfRule type="duplicateValues" dxfId="1181" priority="1505" stopIfTrue="1"/>
  </conditionalFormatting>
  <conditionalFormatting sqref="A1762">
    <cfRule type="duplicateValues" dxfId="1180" priority="1487" stopIfTrue="1"/>
  </conditionalFormatting>
  <conditionalFormatting sqref="A1762">
    <cfRule type="duplicateValues" dxfId="1179" priority="1488" stopIfTrue="1"/>
  </conditionalFormatting>
  <conditionalFormatting sqref="A1762">
    <cfRule type="duplicateValues" dxfId="1178" priority="1486" stopIfTrue="1"/>
    <cfRule type="duplicateValues" dxfId="1177" priority="1489" stopIfTrue="1"/>
    <cfRule type="duplicateValues" dxfId="1176" priority="1490" stopIfTrue="1"/>
  </conditionalFormatting>
  <conditionalFormatting sqref="A1762">
    <cfRule type="duplicateValues" dxfId="1175" priority="1484" stopIfTrue="1"/>
    <cfRule type="duplicateValues" priority="1485" stopIfTrue="1"/>
  </conditionalFormatting>
  <conditionalFormatting sqref="A1762">
    <cfRule type="duplicateValues" dxfId="1174" priority="1491" stopIfTrue="1"/>
  </conditionalFormatting>
  <conditionalFormatting sqref="A1762">
    <cfRule type="duplicateValues" dxfId="1173" priority="1492" stopIfTrue="1"/>
    <cfRule type="duplicateValues" dxfId="1172" priority="1493" stopIfTrue="1"/>
  </conditionalFormatting>
  <conditionalFormatting sqref="A1762">
    <cfRule type="duplicateValues" dxfId="1171" priority="1483" stopIfTrue="1"/>
  </conditionalFormatting>
  <conditionalFormatting sqref="A1760">
    <cfRule type="duplicateValues" dxfId="1170" priority="1476" stopIfTrue="1"/>
  </conditionalFormatting>
  <conditionalFormatting sqref="A1760">
    <cfRule type="duplicateValues" dxfId="1169" priority="1477" stopIfTrue="1"/>
  </conditionalFormatting>
  <conditionalFormatting sqref="A1760">
    <cfRule type="duplicateValues" dxfId="1168" priority="1475" stopIfTrue="1"/>
    <cfRule type="duplicateValues" dxfId="1167" priority="1478" stopIfTrue="1"/>
    <cfRule type="duplicateValues" dxfId="1166" priority="1479" stopIfTrue="1"/>
  </conditionalFormatting>
  <conditionalFormatting sqref="A1760">
    <cfRule type="duplicateValues" dxfId="1165" priority="1473" stopIfTrue="1"/>
    <cfRule type="duplicateValues" priority="1474" stopIfTrue="1"/>
  </conditionalFormatting>
  <conditionalFormatting sqref="A1760">
    <cfRule type="duplicateValues" dxfId="1164" priority="1480" stopIfTrue="1"/>
  </conditionalFormatting>
  <conditionalFormatting sqref="A1760">
    <cfRule type="duplicateValues" dxfId="1163" priority="1481" stopIfTrue="1"/>
    <cfRule type="duplicateValues" dxfId="1162" priority="1482" stopIfTrue="1"/>
  </conditionalFormatting>
  <conditionalFormatting sqref="A1760">
    <cfRule type="duplicateValues" dxfId="1161" priority="1472" stopIfTrue="1"/>
  </conditionalFormatting>
  <conditionalFormatting sqref="A1763">
    <cfRule type="duplicateValues" dxfId="1160" priority="1454" stopIfTrue="1"/>
  </conditionalFormatting>
  <conditionalFormatting sqref="A1763">
    <cfRule type="duplicateValues" dxfId="1159" priority="1455" stopIfTrue="1"/>
  </conditionalFormatting>
  <conditionalFormatting sqref="A1763">
    <cfRule type="duplicateValues" dxfId="1158" priority="1453" stopIfTrue="1"/>
    <cfRule type="duplicateValues" dxfId="1157" priority="1456" stopIfTrue="1"/>
    <cfRule type="duplicateValues" dxfId="1156" priority="1457" stopIfTrue="1"/>
  </conditionalFormatting>
  <conditionalFormatting sqref="A1763">
    <cfRule type="duplicateValues" dxfId="1155" priority="1451" stopIfTrue="1"/>
    <cfRule type="duplicateValues" priority="1452" stopIfTrue="1"/>
  </conditionalFormatting>
  <conditionalFormatting sqref="A1763">
    <cfRule type="duplicateValues" dxfId="1154" priority="1458" stopIfTrue="1"/>
  </conditionalFormatting>
  <conditionalFormatting sqref="A1763">
    <cfRule type="duplicateValues" dxfId="1153" priority="1459" stopIfTrue="1"/>
    <cfRule type="duplicateValues" dxfId="1152" priority="1460" stopIfTrue="1"/>
  </conditionalFormatting>
  <conditionalFormatting sqref="A1763">
    <cfRule type="duplicateValues" dxfId="1151" priority="1450" stopIfTrue="1"/>
  </conditionalFormatting>
  <conditionalFormatting sqref="A1764">
    <cfRule type="duplicateValues" dxfId="1150" priority="1443" stopIfTrue="1"/>
  </conditionalFormatting>
  <conditionalFormatting sqref="A1764">
    <cfRule type="duplicateValues" dxfId="1149" priority="1444" stopIfTrue="1"/>
  </conditionalFormatting>
  <conditionalFormatting sqref="A1764">
    <cfRule type="duplicateValues" dxfId="1148" priority="1442" stopIfTrue="1"/>
    <cfRule type="duplicateValues" dxfId="1147" priority="1445" stopIfTrue="1"/>
    <cfRule type="duplicateValues" dxfId="1146" priority="1446" stopIfTrue="1"/>
  </conditionalFormatting>
  <conditionalFormatting sqref="A1764">
    <cfRule type="duplicateValues" dxfId="1145" priority="1440" stopIfTrue="1"/>
    <cfRule type="duplicateValues" priority="1441" stopIfTrue="1"/>
  </conditionalFormatting>
  <conditionalFormatting sqref="A1764">
    <cfRule type="duplicateValues" dxfId="1144" priority="1447" stopIfTrue="1"/>
  </conditionalFormatting>
  <conditionalFormatting sqref="A1764">
    <cfRule type="duplicateValues" dxfId="1143" priority="1448" stopIfTrue="1"/>
    <cfRule type="duplicateValues" dxfId="1142" priority="1449" stopIfTrue="1"/>
  </conditionalFormatting>
  <conditionalFormatting sqref="A1764">
    <cfRule type="duplicateValues" dxfId="1141" priority="1439" stopIfTrue="1"/>
  </conditionalFormatting>
  <conditionalFormatting sqref="A1765">
    <cfRule type="duplicateValues" dxfId="1140" priority="7003" stopIfTrue="1"/>
  </conditionalFormatting>
  <conditionalFormatting sqref="A1765">
    <cfRule type="duplicateValues" dxfId="1139" priority="7004" stopIfTrue="1"/>
  </conditionalFormatting>
  <conditionalFormatting sqref="A1765">
    <cfRule type="duplicateValues" dxfId="1138" priority="7005" stopIfTrue="1"/>
    <cfRule type="duplicateValues" dxfId="1137" priority="7006" stopIfTrue="1"/>
    <cfRule type="duplicateValues" dxfId="1136" priority="7007" stopIfTrue="1"/>
  </conditionalFormatting>
  <conditionalFormatting sqref="A1765">
    <cfRule type="duplicateValues" dxfId="1135" priority="7008" stopIfTrue="1"/>
    <cfRule type="duplicateValues" priority="7009" stopIfTrue="1"/>
  </conditionalFormatting>
  <conditionalFormatting sqref="A1765">
    <cfRule type="duplicateValues" dxfId="1134" priority="7011" stopIfTrue="1"/>
    <cfRule type="duplicateValues" dxfId="1133" priority="7012" stopIfTrue="1"/>
  </conditionalFormatting>
  <conditionalFormatting sqref="A1766">
    <cfRule type="duplicateValues" dxfId="1132" priority="1399" stopIfTrue="1"/>
  </conditionalFormatting>
  <conditionalFormatting sqref="A1766">
    <cfRule type="duplicateValues" dxfId="1131" priority="1400" stopIfTrue="1"/>
  </conditionalFormatting>
  <conditionalFormatting sqref="A1766">
    <cfRule type="duplicateValues" dxfId="1130" priority="1398" stopIfTrue="1"/>
    <cfRule type="duplicateValues" dxfId="1129" priority="1401" stopIfTrue="1"/>
    <cfRule type="duplicateValues" dxfId="1128" priority="1402" stopIfTrue="1"/>
  </conditionalFormatting>
  <conditionalFormatting sqref="A1766">
    <cfRule type="duplicateValues" dxfId="1127" priority="1396" stopIfTrue="1"/>
    <cfRule type="duplicateValues" priority="1397" stopIfTrue="1"/>
  </conditionalFormatting>
  <conditionalFormatting sqref="A1766">
    <cfRule type="duplicateValues" dxfId="1126" priority="1403" stopIfTrue="1"/>
  </conditionalFormatting>
  <conditionalFormatting sqref="A1766">
    <cfRule type="duplicateValues" dxfId="1125" priority="1404" stopIfTrue="1"/>
    <cfRule type="duplicateValues" dxfId="1124" priority="1405" stopIfTrue="1"/>
  </conditionalFormatting>
  <conditionalFormatting sqref="A1766">
    <cfRule type="duplicateValues" dxfId="1123" priority="1395" stopIfTrue="1"/>
  </conditionalFormatting>
  <conditionalFormatting sqref="A1767">
    <cfRule type="duplicateValues" dxfId="1122" priority="1366" stopIfTrue="1"/>
  </conditionalFormatting>
  <conditionalFormatting sqref="A1767">
    <cfRule type="duplicateValues" dxfId="1121" priority="1367" stopIfTrue="1"/>
  </conditionalFormatting>
  <conditionalFormatting sqref="A1767">
    <cfRule type="duplicateValues" dxfId="1120" priority="1365" stopIfTrue="1"/>
    <cfRule type="duplicateValues" dxfId="1119" priority="1368" stopIfTrue="1"/>
    <cfRule type="duplicateValues" dxfId="1118" priority="1369" stopIfTrue="1"/>
  </conditionalFormatting>
  <conditionalFormatting sqref="A1767">
    <cfRule type="duplicateValues" dxfId="1117" priority="1363" stopIfTrue="1"/>
    <cfRule type="duplicateValues" priority="1364" stopIfTrue="1"/>
  </conditionalFormatting>
  <conditionalFormatting sqref="A1767">
    <cfRule type="duplicateValues" dxfId="1116" priority="1370" stopIfTrue="1"/>
  </conditionalFormatting>
  <conditionalFormatting sqref="A1767">
    <cfRule type="duplicateValues" dxfId="1115" priority="1371" stopIfTrue="1"/>
    <cfRule type="duplicateValues" dxfId="1114" priority="1372" stopIfTrue="1"/>
  </conditionalFormatting>
  <conditionalFormatting sqref="A1767">
    <cfRule type="duplicateValues" dxfId="1113" priority="1362" stopIfTrue="1"/>
  </conditionalFormatting>
  <conditionalFormatting sqref="A1407">
    <cfRule type="duplicateValues" dxfId="1112" priority="1355" stopIfTrue="1"/>
  </conditionalFormatting>
  <conditionalFormatting sqref="A1407">
    <cfRule type="duplicateValues" dxfId="1111" priority="1356" stopIfTrue="1"/>
  </conditionalFormatting>
  <conditionalFormatting sqref="A1407">
    <cfRule type="duplicateValues" dxfId="1110" priority="1354" stopIfTrue="1"/>
    <cfRule type="duplicateValues" dxfId="1109" priority="1357" stopIfTrue="1"/>
    <cfRule type="duplicateValues" dxfId="1108" priority="1358" stopIfTrue="1"/>
  </conditionalFormatting>
  <conditionalFormatting sqref="A1407">
    <cfRule type="duplicateValues" dxfId="1107" priority="1352" stopIfTrue="1"/>
    <cfRule type="duplicateValues" priority="1353" stopIfTrue="1"/>
  </conditionalFormatting>
  <conditionalFormatting sqref="A1407">
    <cfRule type="duplicateValues" dxfId="1106" priority="1359" stopIfTrue="1"/>
  </conditionalFormatting>
  <conditionalFormatting sqref="A1407">
    <cfRule type="duplicateValues" dxfId="1105" priority="1360" stopIfTrue="1"/>
    <cfRule type="duplicateValues" dxfId="1104" priority="1361" stopIfTrue="1"/>
  </conditionalFormatting>
  <conditionalFormatting sqref="A1407">
    <cfRule type="duplicateValues" dxfId="1103" priority="1351" stopIfTrue="1"/>
  </conditionalFormatting>
  <conditionalFormatting sqref="A1585">
    <cfRule type="duplicateValues" dxfId="1102" priority="1344" stopIfTrue="1"/>
  </conditionalFormatting>
  <conditionalFormatting sqref="A1585">
    <cfRule type="duplicateValues" dxfId="1101" priority="1345" stopIfTrue="1"/>
  </conditionalFormatting>
  <conditionalFormatting sqref="A1585">
    <cfRule type="duplicateValues" dxfId="1100" priority="1343" stopIfTrue="1"/>
    <cfRule type="duplicateValues" dxfId="1099" priority="1346" stopIfTrue="1"/>
    <cfRule type="duplicateValues" dxfId="1098" priority="1347" stopIfTrue="1"/>
  </conditionalFormatting>
  <conditionalFormatting sqref="A1585">
    <cfRule type="duplicateValues" dxfId="1097" priority="1341" stopIfTrue="1"/>
    <cfRule type="duplicateValues" priority="1342" stopIfTrue="1"/>
  </conditionalFormatting>
  <conditionalFormatting sqref="A1585">
    <cfRule type="duplicateValues" dxfId="1096" priority="1348" stopIfTrue="1"/>
  </conditionalFormatting>
  <conditionalFormatting sqref="A1585">
    <cfRule type="duplicateValues" dxfId="1095" priority="1349" stopIfTrue="1"/>
    <cfRule type="duplicateValues" dxfId="1094" priority="1350" stopIfTrue="1"/>
  </conditionalFormatting>
  <conditionalFormatting sqref="A1585">
    <cfRule type="duplicateValues" dxfId="1093" priority="1340" stopIfTrue="1"/>
  </conditionalFormatting>
  <conditionalFormatting sqref="A1318">
    <cfRule type="duplicateValues" dxfId="1092" priority="1333" stopIfTrue="1"/>
  </conditionalFormatting>
  <conditionalFormatting sqref="A1318">
    <cfRule type="duplicateValues" dxfId="1091" priority="1334" stopIfTrue="1"/>
  </conditionalFormatting>
  <conditionalFormatting sqref="A1318">
    <cfRule type="duplicateValues" dxfId="1090" priority="1332" stopIfTrue="1"/>
    <cfRule type="duplicateValues" dxfId="1089" priority="1335" stopIfTrue="1"/>
    <cfRule type="duplicateValues" dxfId="1088" priority="1336" stopIfTrue="1"/>
  </conditionalFormatting>
  <conditionalFormatting sqref="A1318">
    <cfRule type="duplicateValues" dxfId="1087" priority="1330" stopIfTrue="1"/>
    <cfRule type="duplicateValues" priority="1331" stopIfTrue="1"/>
  </conditionalFormatting>
  <conditionalFormatting sqref="A1318">
    <cfRule type="duplicateValues" dxfId="1086" priority="1337" stopIfTrue="1"/>
  </conditionalFormatting>
  <conditionalFormatting sqref="A1318">
    <cfRule type="duplicateValues" dxfId="1085" priority="1338" stopIfTrue="1"/>
    <cfRule type="duplicateValues" dxfId="1084" priority="1339" stopIfTrue="1"/>
  </conditionalFormatting>
  <conditionalFormatting sqref="A1318">
    <cfRule type="duplicateValues" dxfId="1083" priority="1329" stopIfTrue="1"/>
  </conditionalFormatting>
  <conditionalFormatting sqref="A1768">
    <cfRule type="duplicateValues" dxfId="1082" priority="1309" stopIfTrue="1"/>
  </conditionalFormatting>
  <conditionalFormatting sqref="A1768">
    <cfRule type="duplicateValues" dxfId="1081" priority="1310" stopIfTrue="1"/>
  </conditionalFormatting>
  <conditionalFormatting sqref="A1768">
    <cfRule type="duplicateValues" dxfId="1080" priority="1311" stopIfTrue="1"/>
    <cfRule type="duplicateValues" dxfId="1079" priority="1312" stopIfTrue="1"/>
    <cfRule type="duplicateValues" dxfId="1078" priority="1313" stopIfTrue="1"/>
  </conditionalFormatting>
  <conditionalFormatting sqref="A1768">
    <cfRule type="duplicateValues" dxfId="1077" priority="1314" stopIfTrue="1"/>
    <cfRule type="duplicateValues" priority="1315" stopIfTrue="1"/>
  </conditionalFormatting>
  <conditionalFormatting sqref="A1768">
    <cfRule type="duplicateValues" dxfId="1076" priority="1316" stopIfTrue="1"/>
    <cfRule type="duplicateValues" dxfId="1075" priority="1317" stopIfTrue="1"/>
  </conditionalFormatting>
  <conditionalFormatting sqref="A1769">
    <cfRule type="duplicateValues" dxfId="1074" priority="1302" stopIfTrue="1"/>
  </conditionalFormatting>
  <conditionalFormatting sqref="A1769">
    <cfRule type="duplicateValues" dxfId="1073" priority="1303" stopIfTrue="1"/>
  </conditionalFormatting>
  <conditionalFormatting sqref="A1769">
    <cfRule type="duplicateValues" dxfId="1072" priority="1301" stopIfTrue="1"/>
    <cfRule type="duplicateValues" dxfId="1071" priority="1304" stopIfTrue="1"/>
    <cfRule type="duplicateValues" dxfId="1070" priority="1305" stopIfTrue="1"/>
  </conditionalFormatting>
  <conditionalFormatting sqref="A1769">
    <cfRule type="duplicateValues" dxfId="1069" priority="1299" stopIfTrue="1"/>
    <cfRule type="duplicateValues" priority="1300" stopIfTrue="1"/>
  </conditionalFormatting>
  <conditionalFormatting sqref="A1769">
    <cfRule type="duplicateValues" dxfId="1068" priority="1306" stopIfTrue="1"/>
  </conditionalFormatting>
  <conditionalFormatting sqref="A1769">
    <cfRule type="duplicateValues" dxfId="1067" priority="1307" stopIfTrue="1"/>
    <cfRule type="duplicateValues" dxfId="1066" priority="1308" stopIfTrue="1"/>
  </conditionalFormatting>
  <conditionalFormatting sqref="A1769">
    <cfRule type="duplicateValues" dxfId="1065" priority="1298" stopIfTrue="1"/>
  </conditionalFormatting>
  <conditionalFormatting sqref="A1769">
    <cfRule type="duplicateValues" dxfId="1064" priority="1297" stopIfTrue="1"/>
  </conditionalFormatting>
  <conditionalFormatting sqref="A1773">
    <cfRule type="duplicateValues" dxfId="1063" priority="1290" stopIfTrue="1"/>
  </conditionalFormatting>
  <conditionalFormatting sqref="A1773">
    <cfRule type="duplicateValues" dxfId="1062" priority="1291" stopIfTrue="1"/>
  </conditionalFormatting>
  <conditionalFormatting sqref="A1773">
    <cfRule type="duplicateValues" dxfId="1061" priority="1289" stopIfTrue="1"/>
    <cfRule type="duplicateValues" dxfId="1060" priority="1292" stopIfTrue="1"/>
    <cfRule type="duplicateValues" dxfId="1059" priority="1293" stopIfTrue="1"/>
  </conditionalFormatting>
  <conditionalFormatting sqref="A1773">
    <cfRule type="duplicateValues" dxfId="1058" priority="1287" stopIfTrue="1"/>
    <cfRule type="duplicateValues" priority="1288" stopIfTrue="1"/>
  </conditionalFormatting>
  <conditionalFormatting sqref="A1773">
    <cfRule type="duplicateValues" dxfId="1057" priority="1294" stopIfTrue="1"/>
  </conditionalFormatting>
  <conditionalFormatting sqref="A1773">
    <cfRule type="duplicateValues" dxfId="1056" priority="1295" stopIfTrue="1"/>
    <cfRule type="duplicateValues" dxfId="1055" priority="1296" stopIfTrue="1"/>
  </conditionalFormatting>
  <conditionalFormatting sqref="A1773">
    <cfRule type="duplicateValues" dxfId="1054" priority="1286" stopIfTrue="1"/>
  </conditionalFormatting>
  <conditionalFormatting sqref="A1771:A1773">
    <cfRule type="duplicateValues" dxfId="1053" priority="1279" stopIfTrue="1"/>
  </conditionalFormatting>
  <conditionalFormatting sqref="A1784 A1780 A1776">
    <cfRule type="duplicateValues" dxfId="1052" priority="1255" stopIfTrue="1"/>
  </conditionalFormatting>
  <conditionalFormatting sqref="A1784 A1780 A1776">
    <cfRule type="duplicateValues" dxfId="1051" priority="1256" stopIfTrue="1"/>
  </conditionalFormatting>
  <conditionalFormatting sqref="A1784 A1780 A1776">
    <cfRule type="duplicateValues" dxfId="1050" priority="1254" stopIfTrue="1"/>
    <cfRule type="duplicateValues" dxfId="1049" priority="1257" stopIfTrue="1"/>
    <cfRule type="duplicateValues" dxfId="1048" priority="1258" stopIfTrue="1"/>
  </conditionalFormatting>
  <conditionalFormatting sqref="A1784 A1780 A1776">
    <cfRule type="duplicateValues" dxfId="1047" priority="1252" stopIfTrue="1"/>
    <cfRule type="duplicateValues" priority="1253" stopIfTrue="1"/>
  </conditionalFormatting>
  <conditionalFormatting sqref="A1784 A1780 A1776">
    <cfRule type="duplicateValues" dxfId="1046" priority="1260" stopIfTrue="1"/>
    <cfRule type="duplicateValues" dxfId="1045" priority="1261" stopIfTrue="1"/>
  </conditionalFormatting>
  <conditionalFormatting sqref="A1774">
    <cfRule type="duplicateValues" dxfId="1044" priority="1249" stopIfTrue="1"/>
  </conditionalFormatting>
  <conditionalFormatting sqref="A1774">
    <cfRule type="duplicateValues" dxfId="1043" priority="1247" stopIfTrue="1"/>
    <cfRule type="duplicateValues" dxfId="1042" priority="1248" stopIfTrue="1"/>
  </conditionalFormatting>
  <conditionalFormatting sqref="A1774">
    <cfRule type="duplicateValues" dxfId="1041" priority="1246" stopIfTrue="1"/>
  </conditionalFormatting>
  <conditionalFormatting sqref="A1774">
    <cfRule type="duplicateValues" dxfId="1040" priority="1245" stopIfTrue="1"/>
  </conditionalFormatting>
  <conditionalFormatting sqref="A1775">
    <cfRule type="duplicateValues" dxfId="1039" priority="1239" stopIfTrue="1"/>
  </conditionalFormatting>
  <conditionalFormatting sqref="A1775">
    <cfRule type="duplicateValues" dxfId="1038" priority="1240" stopIfTrue="1"/>
  </conditionalFormatting>
  <conditionalFormatting sqref="A1775">
    <cfRule type="duplicateValues" dxfId="1037" priority="1238" stopIfTrue="1"/>
    <cfRule type="duplicateValues" dxfId="1036" priority="1241" stopIfTrue="1"/>
    <cfRule type="duplicateValues" dxfId="1035" priority="1242" stopIfTrue="1"/>
  </conditionalFormatting>
  <conditionalFormatting sqref="A1775">
    <cfRule type="duplicateValues" dxfId="1034" priority="1236" stopIfTrue="1"/>
    <cfRule type="duplicateValues" priority="1237" stopIfTrue="1"/>
  </conditionalFormatting>
  <conditionalFormatting sqref="A1775">
    <cfRule type="duplicateValues" dxfId="1033" priority="1243" stopIfTrue="1"/>
    <cfRule type="duplicateValues" dxfId="1032" priority="1244" stopIfTrue="1"/>
  </conditionalFormatting>
  <conditionalFormatting sqref="A1777">
    <cfRule type="duplicateValues" dxfId="1031" priority="1229" stopIfTrue="1"/>
  </conditionalFormatting>
  <conditionalFormatting sqref="A1777">
    <cfRule type="duplicateValues" dxfId="1030" priority="1230" stopIfTrue="1"/>
  </conditionalFormatting>
  <conditionalFormatting sqref="A1777">
    <cfRule type="duplicateValues" dxfId="1029" priority="1228" stopIfTrue="1"/>
    <cfRule type="duplicateValues" dxfId="1028" priority="1231" stopIfTrue="1"/>
    <cfRule type="duplicateValues" dxfId="1027" priority="1232" stopIfTrue="1"/>
  </conditionalFormatting>
  <conditionalFormatting sqref="A1777">
    <cfRule type="duplicateValues" dxfId="1026" priority="1226" stopIfTrue="1"/>
    <cfRule type="duplicateValues" priority="1227" stopIfTrue="1"/>
  </conditionalFormatting>
  <conditionalFormatting sqref="A1777">
    <cfRule type="duplicateValues" dxfId="1025" priority="1233" stopIfTrue="1"/>
  </conditionalFormatting>
  <conditionalFormatting sqref="A1777">
    <cfRule type="duplicateValues" dxfId="1024" priority="1234" stopIfTrue="1"/>
    <cfRule type="duplicateValues" dxfId="1023" priority="1235" stopIfTrue="1"/>
  </conditionalFormatting>
  <conditionalFormatting sqref="A1777">
    <cfRule type="duplicateValues" dxfId="1022" priority="1225" stopIfTrue="1"/>
  </conditionalFormatting>
  <conditionalFormatting sqref="A1777">
    <cfRule type="duplicateValues" dxfId="1021" priority="1224" stopIfTrue="1"/>
  </conditionalFormatting>
  <conditionalFormatting sqref="A1778">
    <cfRule type="duplicateValues" dxfId="1020" priority="1217" stopIfTrue="1"/>
  </conditionalFormatting>
  <conditionalFormatting sqref="A1778">
    <cfRule type="duplicateValues" dxfId="1019" priority="1218" stopIfTrue="1"/>
  </conditionalFormatting>
  <conditionalFormatting sqref="A1778">
    <cfRule type="duplicateValues" dxfId="1018" priority="1216" stopIfTrue="1"/>
    <cfRule type="duplicateValues" dxfId="1017" priority="1219" stopIfTrue="1"/>
    <cfRule type="duplicateValues" dxfId="1016" priority="1220" stopIfTrue="1"/>
  </conditionalFormatting>
  <conditionalFormatting sqref="A1778">
    <cfRule type="duplicateValues" dxfId="1015" priority="1214" stopIfTrue="1"/>
    <cfRule type="duplicateValues" priority="1215" stopIfTrue="1"/>
  </conditionalFormatting>
  <conditionalFormatting sqref="A1778">
    <cfRule type="duplicateValues" dxfId="1014" priority="1221" stopIfTrue="1"/>
  </conditionalFormatting>
  <conditionalFormatting sqref="A1778">
    <cfRule type="duplicateValues" dxfId="1013" priority="1222" stopIfTrue="1"/>
    <cfRule type="duplicateValues" dxfId="1012" priority="1223" stopIfTrue="1"/>
  </conditionalFormatting>
  <conditionalFormatting sqref="A1778">
    <cfRule type="duplicateValues" dxfId="1011" priority="1213" stopIfTrue="1"/>
  </conditionalFormatting>
  <conditionalFormatting sqref="A1778">
    <cfRule type="duplicateValues" dxfId="1010" priority="1212" stopIfTrue="1"/>
  </conditionalFormatting>
  <conditionalFormatting sqref="A1779">
    <cfRule type="duplicateValues" dxfId="1009" priority="1205" stopIfTrue="1"/>
  </conditionalFormatting>
  <conditionalFormatting sqref="A1779">
    <cfRule type="duplicateValues" dxfId="1008" priority="1206" stopIfTrue="1"/>
  </conditionalFormatting>
  <conditionalFormatting sqref="A1779">
    <cfRule type="duplicateValues" dxfId="1007" priority="1204" stopIfTrue="1"/>
    <cfRule type="duplicateValues" dxfId="1006" priority="1207" stopIfTrue="1"/>
    <cfRule type="duplicateValues" dxfId="1005" priority="1208" stopIfTrue="1"/>
  </conditionalFormatting>
  <conditionalFormatting sqref="A1779">
    <cfRule type="duplicateValues" dxfId="1004" priority="1202" stopIfTrue="1"/>
    <cfRule type="duplicateValues" priority="1203" stopIfTrue="1"/>
  </conditionalFormatting>
  <conditionalFormatting sqref="A1779">
    <cfRule type="duplicateValues" dxfId="1003" priority="1209" stopIfTrue="1"/>
  </conditionalFormatting>
  <conditionalFormatting sqref="A1779">
    <cfRule type="duplicateValues" dxfId="1002" priority="1210" stopIfTrue="1"/>
    <cfRule type="duplicateValues" dxfId="1001" priority="1211" stopIfTrue="1"/>
  </conditionalFormatting>
  <conditionalFormatting sqref="A1779">
    <cfRule type="duplicateValues" dxfId="1000" priority="1201" stopIfTrue="1"/>
  </conditionalFormatting>
  <conditionalFormatting sqref="A1779">
    <cfRule type="duplicateValues" dxfId="999" priority="1200" stopIfTrue="1"/>
  </conditionalFormatting>
  <conditionalFormatting sqref="A1781">
    <cfRule type="duplicateValues" dxfId="998" priority="1181" stopIfTrue="1"/>
  </conditionalFormatting>
  <conditionalFormatting sqref="A1781">
    <cfRule type="duplicateValues" dxfId="997" priority="1182" stopIfTrue="1"/>
  </conditionalFormatting>
  <conditionalFormatting sqref="A1781">
    <cfRule type="duplicateValues" dxfId="996" priority="1180" stopIfTrue="1"/>
    <cfRule type="duplicateValues" dxfId="995" priority="1183" stopIfTrue="1"/>
    <cfRule type="duplicateValues" dxfId="994" priority="1184" stopIfTrue="1"/>
  </conditionalFormatting>
  <conditionalFormatting sqref="A1781">
    <cfRule type="duplicateValues" dxfId="993" priority="1178" stopIfTrue="1"/>
    <cfRule type="duplicateValues" priority="1179" stopIfTrue="1"/>
  </conditionalFormatting>
  <conditionalFormatting sqref="A1781">
    <cfRule type="duplicateValues" dxfId="992" priority="1185" stopIfTrue="1"/>
  </conditionalFormatting>
  <conditionalFormatting sqref="A1781">
    <cfRule type="duplicateValues" dxfId="991" priority="1186" stopIfTrue="1"/>
    <cfRule type="duplicateValues" dxfId="990" priority="1187" stopIfTrue="1"/>
  </conditionalFormatting>
  <conditionalFormatting sqref="A1781">
    <cfRule type="duplicateValues" dxfId="989" priority="1177" stopIfTrue="1"/>
  </conditionalFormatting>
  <conditionalFormatting sqref="A1781">
    <cfRule type="duplicateValues" dxfId="988" priority="1176" stopIfTrue="1"/>
  </conditionalFormatting>
  <conditionalFormatting sqref="A1782">
    <cfRule type="duplicateValues" dxfId="987" priority="1169" stopIfTrue="1"/>
  </conditionalFormatting>
  <conditionalFormatting sqref="A1782">
    <cfRule type="duplicateValues" dxfId="986" priority="1170" stopIfTrue="1"/>
  </conditionalFormatting>
  <conditionalFormatting sqref="A1782">
    <cfRule type="duplicateValues" dxfId="985" priority="1168" stopIfTrue="1"/>
    <cfRule type="duplicateValues" dxfId="984" priority="1171" stopIfTrue="1"/>
    <cfRule type="duplicateValues" dxfId="983" priority="1172" stopIfTrue="1"/>
  </conditionalFormatting>
  <conditionalFormatting sqref="A1782">
    <cfRule type="duplicateValues" dxfId="982" priority="1166" stopIfTrue="1"/>
    <cfRule type="duplicateValues" priority="1167" stopIfTrue="1"/>
  </conditionalFormatting>
  <conditionalFormatting sqref="A1782">
    <cfRule type="duplicateValues" dxfId="981" priority="1173" stopIfTrue="1"/>
  </conditionalFormatting>
  <conditionalFormatting sqref="A1782">
    <cfRule type="duplicateValues" dxfId="980" priority="1174" stopIfTrue="1"/>
    <cfRule type="duplicateValues" dxfId="979" priority="1175" stopIfTrue="1"/>
  </conditionalFormatting>
  <conditionalFormatting sqref="A1782">
    <cfRule type="duplicateValues" dxfId="978" priority="1165" stopIfTrue="1"/>
  </conditionalFormatting>
  <conditionalFormatting sqref="A1782">
    <cfRule type="duplicateValues" dxfId="977" priority="1164" stopIfTrue="1"/>
  </conditionalFormatting>
  <conditionalFormatting sqref="A1783">
    <cfRule type="duplicateValues" dxfId="976" priority="1134" stopIfTrue="1"/>
  </conditionalFormatting>
  <conditionalFormatting sqref="A1783">
    <cfRule type="duplicateValues" dxfId="975" priority="1135" stopIfTrue="1"/>
  </conditionalFormatting>
  <conditionalFormatting sqref="A1783">
    <cfRule type="duplicateValues" dxfId="974" priority="1133" stopIfTrue="1"/>
    <cfRule type="duplicateValues" dxfId="973" priority="1136" stopIfTrue="1"/>
    <cfRule type="duplicateValues" dxfId="972" priority="1137" stopIfTrue="1"/>
  </conditionalFormatting>
  <conditionalFormatting sqref="A1783">
    <cfRule type="duplicateValues" dxfId="971" priority="1131" stopIfTrue="1"/>
    <cfRule type="duplicateValues" priority="1132" stopIfTrue="1"/>
  </conditionalFormatting>
  <conditionalFormatting sqref="A1783">
    <cfRule type="duplicateValues" dxfId="970" priority="1138" stopIfTrue="1"/>
    <cfRule type="duplicateValues" dxfId="969" priority="1139" stopIfTrue="1"/>
  </conditionalFormatting>
  <conditionalFormatting sqref="A1770">
    <cfRule type="duplicateValues" dxfId="968" priority="1119" stopIfTrue="1"/>
  </conditionalFormatting>
  <conditionalFormatting sqref="A1770">
    <cfRule type="duplicateValues" dxfId="967" priority="1120" stopIfTrue="1"/>
  </conditionalFormatting>
  <conditionalFormatting sqref="A1770">
    <cfRule type="duplicateValues" dxfId="966" priority="1118" stopIfTrue="1"/>
    <cfRule type="duplicateValues" dxfId="965" priority="1121" stopIfTrue="1"/>
    <cfRule type="duplicateValues" dxfId="964" priority="1122" stopIfTrue="1"/>
  </conditionalFormatting>
  <conditionalFormatting sqref="A1770">
    <cfRule type="duplicateValues" dxfId="963" priority="1116" stopIfTrue="1"/>
    <cfRule type="duplicateValues" priority="1117" stopIfTrue="1"/>
  </conditionalFormatting>
  <conditionalFormatting sqref="A1770">
    <cfRule type="duplicateValues" dxfId="962" priority="1123" stopIfTrue="1"/>
  </conditionalFormatting>
  <conditionalFormatting sqref="A1770">
    <cfRule type="duplicateValues" dxfId="961" priority="1124" stopIfTrue="1"/>
    <cfRule type="duplicateValues" dxfId="960" priority="1125" stopIfTrue="1"/>
  </conditionalFormatting>
  <conditionalFormatting sqref="A1770">
    <cfRule type="duplicateValues" dxfId="959" priority="1115" stopIfTrue="1"/>
  </conditionalFormatting>
  <conditionalFormatting sqref="A1770">
    <cfRule type="duplicateValues" dxfId="958" priority="1114" stopIfTrue="1"/>
  </conditionalFormatting>
  <conditionalFormatting sqref="A1786">
    <cfRule type="duplicateValues" dxfId="957" priority="1083" stopIfTrue="1"/>
  </conditionalFormatting>
  <conditionalFormatting sqref="A1786">
    <cfRule type="duplicateValues" dxfId="956" priority="1084" stopIfTrue="1"/>
  </conditionalFormatting>
  <conditionalFormatting sqref="A1786">
    <cfRule type="duplicateValues" dxfId="955" priority="1082" stopIfTrue="1"/>
    <cfRule type="duplicateValues" dxfId="954" priority="1085" stopIfTrue="1"/>
    <cfRule type="duplicateValues" dxfId="953" priority="1086" stopIfTrue="1"/>
  </conditionalFormatting>
  <conditionalFormatting sqref="A1786">
    <cfRule type="duplicateValues" dxfId="952" priority="1080" stopIfTrue="1"/>
    <cfRule type="duplicateValues" priority="1081" stopIfTrue="1"/>
  </conditionalFormatting>
  <conditionalFormatting sqref="A1786">
    <cfRule type="duplicateValues" dxfId="951" priority="1087" stopIfTrue="1"/>
  </conditionalFormatting>
  <conditionalFormatting sqref="A1786">
    <cfRule type="duplicateValues" dxfId="950" priority="1088" stopIfTrue="1"/>
    <cfRule type="duplicateValues" dxfId="949" priority="1089" stopIfTrue="1"/>
  </conditionalFormatting>
  <conditionalFormatting sqref="A1786">
    <cfRule type="duplicateValues" dxfId="948" priority="1079" stopIfTrue="1"/>
  </conditionalFormatting>
  <conditionalFormatting sqref="A1786">
    <cfRule type="duplicateValues" dxfId="947" priority="1078" stopIfTrue="1"/>
  </conditionalFormatting>
  <conditionalFormatting sqref="A1787">
    <cfRule type="duplicateValues" dxfId="946" priority="1071" stopIfTrue="1"/>
  </conditionalFormatting>
  <conditionalFormatting sqref="A1787">
    <cfRule type="duplicateValues" dxfId="945" priority="1072" stopIfTrue="1"/>
  </conditionalFormatting>
  <conditionalFormatting sqref="A1787">
    <cfRule type="duplicateValues" dxfId="944" priority="1070" stopIfTrue="1"/>
    <cfRule type="duplicateValues" dxfId="943" priority="1073" stopIfTrue="1"/>
    <cfRule type="duplicateValues" dxfId="942" priority="1074" stopIfTrue="1"/>
  </conditionalFormatting>
  <conditionalFormatting sqref="A1787">
    <cfRule type="duplicateValues" dxfId="941" priority="1068" stopIfTrue="1"/>
    <cfRule type="duplicateValues" priority="1069" stopIfTrue="1"/>
  </conditionalFormatting>
  <conditionalFormatting sqref="A1787">
    <cfRule type="duplicateValues" dxfId="940" priority="1075" stopIfTrue="1"/>
  </conditionalFormatting>
  <conditionalFormatting sqref="A1787">
    <cfRule type="duplicateValues" dxfId="939" priority="1076" stopIfTrue="1"/>
    <cfRule type="duplicateValues" dxfId="938" priority="1077" stopIfTrue="1"/>
  </conditionalFormatting>
  <conditionalFormatting sqref="A1787">
    <cfRule type="duplicateValues" dxfId="937" priority="1067" stopIfTrue="1"/>
  </conditionalFormatting>
  <conditionalFormatting sqref="A1787">
    <cfRule type="duplicateValues" dxfId="936" priority="1066" stopIfTrue="1"/>
  </conditionalFormatting>
  <conditionalFormatting sqref="A1788">
    <cfRule type="duplicateValues" dxfId="935" priority="1059" stopIfTrue="1"/>
  </conditionalFormatting>
  <conditionalFormatting sqref="A1788">
    <cfRule type="duplicateValues" dxfId="934" priority="1060" stopIfTrue="1"/>
  </conditionalFormatting>
  <conditionalFormatting sqref="A1788">
    <cfRule type="duplicateValues" dxfId="933" priority="1058" stopIfTrue="1"/>
    <cfRule type="duplicateValues" dxfId="932" priority="1061" stopIfTrue="1"/>
    <cfRule type="duplicateValues" dxfId="931" priority="1062" stopIfTrue="1"/>
  </conditionalFormatting>
  <conditionalFormatting sqref="A1788">
    <cfRule type="duplicateValues" dxfId="930" priority="1056" stopIfTrue="1"/>
    <cfRule type="duplicateValues" priority="1057" stopIfTrue="1"/>
  </conditionalFormatting>
  <conditionalFormatting sqref="A1788">
    <cfRule type="duplicateValues" dxfId="929" priority="1063" stopIfTrue="1"/>
  </conditionalFormatting>
  <conditionalFormatting sqref="A1788">
    <cfRule type="duplicateValues" dxfId="928" priority="1064" stopIfTrue="1"/>
    <cfRule type="duplicateValues" dxfId="927" priority="1065" stopIfTrue="1"/>
  </conditionalFormatting>
  <conditionalFormatting sqref="A1788">
    <cfRule type="duplicateValues" dxfId="926" priority="1055" stopIfTrue="1"/>
  </conditionalFormatting>
  <conditionalFormatting sqref="A1788">
    <cfRule type="duplicateValues" dxfId="925" priority="1054" stopIfTrue="1"/>
  </conditionalFormatting>
  <conditionalFormatting sqref="A1789">
    <cfRule type="duplicateValues" dxfId="924" priority="1047" stopIfTrue="1"/>
  </conditionalFormatting>
  <conditionalFormatting sqref="A1789">
    <cfRule type="duplicateValues" dxfId="923" priority="1048" stopIfTrue="1"/>
  </conditionalFormatting>
  <conditionalFormatting sqref="A1789">
    <cfRule type="duplicateValues" dxfId="922" priority="1046" stopIfTrue="1"/>
    <cfRule type="duplicateValues" dxfId="921" priority="1049" stopIfTrue="1"/>
    <cfRule type="duplicateValues" dxfId="920" priority="1050" stopIfTrue="1"/>
  </conditionalFormatting>
  <conditionalFormatting sqref="A1789">
    <cfRule type="duplicateValues" dxfId="919" priority="1044" stopIfTrue="1"/>
    <cfRule type="duplicateValues" priority="1045" stopIfTrue="1"/>
  </conditionalFormatting>
  <conditionalFormatting sqref="A1789">
    <cfRule type="duplicateValues" dxfId="918" priority="1051" stopIfTrue="1"/>
  </conditionalFormatting>
  <conditionalFormatting sqref="A1789">
    <cfRule type="duplicateValues" dxfId="917" priority="1052" stopIfTrue="1"/>
    <cfRule type="duplicateValues" dxfId="916" priority="1053" stopIfTrue="1"/>
  </conditionalFormatting>
  <conditionalFormatting sqref="A1789">
    <cfRule type="duplicateValues" dxfId="915" priority="1043" stopIfTrue="1"/>
  </conditionalFormatting>
  <conditionalFormatting sqref="A1789">
    <cfRule type="duplicateValues" dxfId="914" priority="1042" stopIfTrue="1"/>
  </conditionalFormatting>
  <conditionalFormatting sqref="A1696:A1697">
    <cfRule type="duplicateValues" dxfId="913" priority="7091" stopIfTrue="1"/>
  </conditionalFormatting>
  <conditionalFormatting sqref="A1790">
    <cfRule type="duplicateValues" dxfId="912" priority="1030" stopIfTrue="1"/>
  </conditionalFormatting>
  <conditionalFormatting sqref="A1790">
    <cfRule type="duplicateValues" dxfId="911" priority="1031" stopIfTrue="1"/>
  </conditionalFormatting>
  <conditionalFormatting sqref="A1790">
    <cfRule type="duplicateValues" dxfId="910" priority="1029" stopIfTrue="1"/>
    <cfRule type="duplicateValues" dxfId="909" priority="1032" stopIfTrue="1"/>
    <cfRule type="duplicateValues" dxfId="908" priority="1033" stopIfTrue="1"/>
  </conditionalFormatting>
  <conditionalFormatting sqref="A1790">
    <cfRule type="duplicateValues" dxfId="907" priority="1027" stopIfTrue="1"/>
    <cfRule type="duplicateValues" priority="1028" stopIfTrue="1"/>
  </conditionalFormatting>
  <conditionalFormatting sqref="A1790">
    <cfRule type="duplicateValues" dxfId="906" priority="1034" stopIfTrue="1"/>
  </conditionalFormatting>
  <conditionalFormatting sqref="A1790">
    <cfRule type="duplicateValues" dxfId="905" priority="1035" stopIfTrue="1"/>
    <cfRule type="duplicateValues" dxfId="904" priority="1036" stopIfTrue="1"/>
  </conditionalFormatting>
  <conditionalFormatting sqref="A1790">
    <cfRule type="duplicateValues" dxfId="903" priority="1026" stopIfTrue="1"/>
  </conditionalFormatting>
  <conditionalFormatting sqref="A1790">
    <cfRule type="duplicateValues" dxfId="902" priority="1025" stopIfTrue="1"/>
  </conditionalFormatting>
  <conditionalFormatting sqref="A1791">
    <cfRule type="duplicateValues" dxfId="901" priority="1018" stopIfTrue="1"/>
  </conditionalFormatting>
  <conditionalFormatting sqref="A1791">
    <cfRule type="duplicateValues" dxfId="900" priority="1019" stopIfTrue="1"/>
  </conditionalFormatting>
  <conditionalFormatting sqref="A1791">
    <cfRule type="duplicateValues" dxfId="899" priority="1017" stopIfTrue="1"/>
    <cfRule type="duplicateValues" dxfId="898" priority="1020" stopIfTrue="1"/>
    <cfRule type="duplicateValues" dxfId="897" priority="1021" stopIfTrue="1"/>
  </conditionalFormatting>
  <conditionalFormatting sqref="A1791">
    <cfRule type="duplicateValues" dxfId="896" priority="1015" stopIfTrue="1"/>
    <cfRule type="duplicateValues" priority="1016" stopIfTrue="1"/>
  </conditionalFormatting>
  <conditionalFormatting sqref="A1791">
    <cfRule type="duplicateValues" dxfId="895" priority="1022" stopIfTrue="1"/>
  </conditionalFormatting>
  <conditionalFormatting sqref="A1791">
    <cfRule type="duplicateValues" dxfId="894" priority="1023" stopIfTrue="1"/>
    <cfRule type="duplicateValues" dxfId="893" priority="1024" stopIfTrue="1"/>
  </conditionalFormatting>
  <conditionalFormatting sqref="A1791">
    <cfRule type="duplicateValues" dxfId="892" priority="1014" stopIfTrue="1"/>
  </conditionalFormatting>
  <conditionalFormatting sqref="A1791">
    <cfRule type="duplicateValues" dxfId="891" priority="1013" stopIfTrue="1"/>
  </conditionalFormatting>
  <conditionalFormatting sqref="A1792">
    <cfRule type="duplicateValues" dxfId="890" priority="1006" stopIfTrue="1"/>
  </conditionalFormatting>
  <conditionalFormatting sqref="A1792">
    <cfRule type="duplicateValues" dxfId="889" priority="1007" stopIfTrue="1"/>
  </conditionalFormatting>
  <conditionalFormatting sqref="A1792">
    <cfRule type="duplicateValues" dxfId="888" priority="1005" stopIfTrue="1"/>
    <cfRule type="duplicateValues" dxfId="887" priority="1008" stopIfTrue="1"/>
    <cfRule type="duplicateValues" dxfId="886" priority="1009" stopIfTrue="1"/>
  </conditionalFormatting>
  <conditionalFormatting sqref="A1792">
    <cfRule type="duplicateValues" dxfId="885" priority="1003" stopIfTrue="1"/>
    <cfRule type="duplicateValues" priority="1004" stopIfTrue="1"/>
  </conditionalFormatting>
  <conditionalFormatting sqref="A1792">
    <cfRule type="duplicateValues" dxfId="884" priority="1010" stopIfTrue="1"/>
  </conditionalFormatting>
  <conditionalFormatting sqref="A1792">
    <cfRule type="duplicateValues" dxfId="883" priority="1011" stopIfTrue="1"/>
    <cfRule type="duplicateValues" dxfId="882" priority="1012" stopIfTrue="1"/>
  </conditionalFormatting>
  <conditionalFormatting sqref="A1792">
    <cfRule type="duplicateValues" dxfId="881" priority="1002" stopIfTrue="1"/>
  </conditionalFormatting>
  <conditionalFormatting sqref="A1792">
    <cfRule type="duplicateValues" dxfId="880" priority="1001" stopIfTrue="1"/>
  </conditionalFormatting>
  <conditionalFormatting sqref="A1794:A1795">
    <cfRule type="duplicateValues" dxfId="879" priority="970" stopIfTrue="1"/>
  </conditionalFormatting>
  <conditionalFormatting sqref="A1794:A1795">
    <cfRule type="duplicateValues" dxfId="878" priority="971" stopIfTrue="1"/>
  </conditionalFormatting>
  <conditionalFormatting sqref="A1794:A1795">
    <cfRule type="duplicateValues" dxfId="877" priority="969" stopIfTrue="1"/>
    <cfRule type="duplicateValues" dxfId="876" priority="972" stopIfTrue="1"/>
    <cfRule type="duplicateValues" dxfId="875" priority="973" stopIfTrue="1"/>
  </conditionalFormatting>
  <conditionalFormatting sqref="A1794:A1795">
    <cfRule type="duplicateValues" dxfId="874" priority="967" stopIfTrue="1"/>
    <cfRule type="duplicateValues" priority="968" stopIfTrue="1"/>
  </conditionalFormatting>
  <conditionalFormatting sqref="A1794:A1795">
    <cfRule type="duplicateValues" dxfId="873" priority="974" stopIfTrue="1"/>
  </conditionalFormatting>
  <conditionalFormatting sqref="A1794:A1795">
    <cfRule type="duplicateValues" dxfId="872" priority="975" stopIfTrue="1"/>
    <cfRule type="duplicateValues" dxfId="871" priority="976" stopIfTrue="1"/>
  </conditionalFormatting>
  <conditionalFormatting sqref="A1794:A1795">
    <cfRule type="duplicateValues" dxfId="870" priority="966" stopIfTrue="1"/>
  </conditionalFormatting>
  <conditionalFormatting sqref="A1794:A1795">
    <cfRule type="duplicateValues" dxfId="869" priority="965" stopIfTrue="1"/>
  </conditionalFormatting>
  <conditionalFormatting sqref="A1793">
    <cfRule type="duplicateValues" dxfId="868" priority="958" stopIfTrue="1"/>
  </conditionalFormatting>
  <conditionalFormatting sqref="A1793">
    <cfRule type="duplicateValues" dxfId="867" priority="959" stopIfTrue="1"/>
  </conditionalFormatting>
  <conditionalFormatting sqref="A1793">
    <cfRule type="duplicateValues" dxfId="866" priority="957" stopIfTrue="1"/>
    <cfRule type="duplicateValues" dxfId="865" priority="960" stopIfTrue="1"/>
    <cfRule type="duplicateValues" dxfId="864" priority="961" stopIfTrue="1"/>
  </conditionalFormatting>
  <conditionalFormatting sqref="A1793">
    <cfRule type="duplicateValues" dxfId="863" priority="955" stopIfTrue="1"/>
    <cfRule type="duplicateValues" priority="956" stopIfTrue="1"/>
  </conditionalFormatting>
  <conditionalFormatting sqref="A1793">
    <cfRule type="duplicateValues" dxfId="862" priority="962" stopIfTrue="1"/>
  </conditionalFormatting>
  <conditionalFormatting sqref="A1793">
    <cfRule type="duplicateValues" dxfId="861" priority="963" stopIfTrue="1"/>
    <cfRule type="duplicateValues" dxfId="860" priority="964" stopIfTrue="1"/>
  </conditionalFormatting>
  <conditionalFormatting sqref="A1793">
    <cfRule type="duplicateValues" dxfId="859" priority="954" stopIfTrue="1"/>
  </conditionalFormatting>
  <conditionalFormatting sqref="A1793">
    <cfRule type="duplicateValues" dxfId="858" priority="953" stopIfTrue="1"/>
  </conditionalFormatting>
  <conditionalFormatting sqref="A1796">
    <cfRule type="duplicateValues" dxfId="857" priority="946" stopIfTrue="1"/>
  </conditionalFormatting>
  <conditionalFormatting sqref="A1796">
    <cfRule type="duplicateValues" dxfId="856" priority="947" stopIfTrue="1"/>
  </conditionalFormatting>
  <conditionalFormatting sqref="A1796">
    <cfRule type="duplicateValues" dxfId="855" priority="945" stopIfTrue="1"/>
    <cfRule type="duplicateValues" dxfId="854" priority="948" stopIfTrue="1"/>
    <cfRule type="duplicateValues" dxfId="853" priority="949" stopIfTrue="1"/>
  </conditionalFormatting>
  <conditionalFormatting sqref="A1796">
    <cfRule type="duplicateValues" dxfId="852" priority="943" stopIfTrue="1"/>
    <cfRule type="duplicateValues" priority="944" stopIfTrue="1"/>
  </conditionalFormatting>
  <conditionalFormatting sqref="A1796">
    <cfRule type="duplicateValues" dxfId="851" priority="950" stopIfTrue="1"/>
  </conditionalFormatting>
  <conditionalFormatting sqref="A1796">
    <cfRule type="duplicateValues" dxfId="850" priority="951" stopIfTrue="1"/>
    <cfRule type="duplicateValues" dxfId="849" priority="952" stopIfTrue="1"/>
  </conditionalFormatting>
  <conditionalFormatting sqref="A1796">
    <cfRule type="duplicateValues" dxfId="848" priority="942" stopIfTrue="1"/>
  </conditionalFormatting>
  <conditionalFormatting sqref="A1796">
    <cfRule type="duplicateValues" dxfId="847" priority="941" stopIfTrue="1"/>
  </conditionalFormatting>
  <conditionalFormatting sqref="A1798">
    <cfRule type="duplicateValues" dxfId="846" priority="934" stopIfTrue="1"/>
  </conditionalFormatting>
  <conditionalFormatting sqref="A1798">
    <cfRule type="duplicateValues" dxfId="845" priority="935" stopIfTrue="1"/>
  </conditionalFormatting>
  <conditionalFormatting sqref="A1798">
    <cfRule type="duplicateValues" dxfId="844" priority="933" stopIfTrue="1"/>
    <cfRule type="duplicateValues" dxfId="843" priority="936" stopIfTrue="1"/>
    <cfRule type="duplicateValues" dxfId="842" priority="937" stopIfTrue="1"/>
  </conditionalFormatting>
  <conditionalFormatting sqref="A1798">
    <cfRule type="duplicateValues" dxfId="841" priority="931" stopIfTrue="1"/>
    <cfRule type="duplicateValues" priority="932" stopIfTrue="1"/>
  </conditionalFormatting>
  <conditionalFormatting sqref="A1798">
    <cfRule type="duplicateValues" dxfId="840" priority="930" stopIfTrue="1"/>
  </conditionalFormatting>
  <conditionalFormatting sqref="A1798">
    <cfRule type="duplicateValues" dxfId="839" priority="929" stopIfTrue="1"/>
  </conditionalFormatting>
  <conditionalFormatting sqref="A1798">
    <cfRule type="duplicateValues" dxfId="838" priority="938" stopIfTrue="1"/>
  </conditionalFormatting>
  <conditionalFormatting sqref="A1798">
    <cfRule type="duplicateValues" dxfId="837" priority="939" stopIfTrue="1"/>
    <cfRule type="duplicateValues" dxfId="836" priority="940" stopIfTrue="1"/>
  </conditionalFormatting>
  <conditionalFormatting sqref="A1797">
    <cfRule type="duplicateValues" dxfId="835" priority="922" stopIfTrue="1"/>
  </conditionalFormatting>
  <conditionalFormatting sqref="A1797">
    <cfRule type="duplicateValues" dxfId="834" priority="923" stopIfTrue="1"/>
  </conditionalFormatting>
  <conditionalFormatting sqref="A1797">
    <cfRule type="duplicateValues" dxfId="833" priority="921" stopIfTrue="1"/>
    <cfRule type="duplicateValues" dxfId="832" priority="924" stopIfTrue="1"/>
    <cfRule type="duplicateValues" dxfId="831" priority="925" stopIfTrue="1"/>
  </conditionalFormatting>
  <conditionalFormatting sqref="A1797">
    <cfRule type="duplicateValues" dxfId="830" priority="919" stopIfTrue="1"/>
    <cfRule type="duplicateValues" priority="920" stopIfTrue="1"/>
  </conditionalFormatting>
  <conditionalFormatting sqref="A1797">
    <cfRule type="duplicateValues" dxfId="829" priority="918" stopIfTrue="1"/>
  </conditionalFormatting>
  <conditionalFormatting sqref="A1797">
    <cfRule type="duplicateValues" dxfId="828" priority="917" stopIfTrue="1"/>
  </conditionalFormatting>
  <conditionalFormatting sqref="A1797">
    <cfRule type="duplicateValues" dxfId="827" priority="926" stopIfTrue="1"/>
  </conditionalFormatting>
  <conditionalFormatting sqref="A1797">
    <cfRule type="duplicateValues" dxfId="826" priority="927" stopIfTrue="1"/>
    <cfRule type="duplicateValues" dxfId="825" priority="928" stopIfTrue="1"/>
  </conditionalFormatting>
  <conditionalFormatting sqref="A1799:A1800">
    <cfRule type="duplicateValues" dxfId="824" priority="910" stopIfTrue="1"/>
  </conditionalFormatting>
  <conditionalFormatting sqref="A1799:A1800">
    <cfRule type="duplicateValues" dxfId="823" priority="911" stopIfTrue="1"/>
  </conditionalFormatting>
  <conditionalFormatting sqref="A1799:A1800">
    <cfRule type="duplicateValues" dxfId="822" priority="909" stopIfTrue="1"/>
    <cfRule type="duplicateValues" dxfId="821" priority="912" stopIfTrue="1"/>
    <cfRule type="duplicateValues" dxfId="820" priority="913" stopIfTrue="1"/>
  </conditionalFormatting>
  <conditionalFormatting sqref="A1799:A1800">
    <cfRule type="duplicateValues" dxfId="819" priority="907" stopIfTrue="1"/>
    <cfRule type="duplicateValues" priority="908" stopIfTrue="1"/>
  </conditionalFormatting>
  <conditionalFormatting sqref="A1799:A1800">
    <cfRule type="duplicateValues" dxfId="818" priority="906" stopIfTrue="1"/>
  </conditionalFormatting>
  <conditionalFormatting sqref="A1799:A1800">
    <cfRule type="duplicateValues" dxfId="817" priority="905" stopIfTrue="1"/>
  </conditionalFormatting>
  <conditionalFormatting sqref="A1799:A1800">
    <cfRule type="duplicateValues" dxfId="816" priority="914" stopIfTrue="1"/>
  </conditionalFormatting>
  <conditionalFormatting sqref="A1799:A1800">
    <cfRule type="duplicateValues" dxfId="815" priority="915" stopIfTrue="1"/>
    <cfRule type="duplicateValues" dxfId="814" priority="916" stopIfTrue="1"/>
  </conditionalFormatting>
  <conditionalFormatting sqref="A1801">
    <cfRule type="duplicateValues" dxfId="813" priority="886" stopIfTrue="1"/>
  </conditionalFormatting>
  <conditionalFormatting sqref="A1801">
    <cfRule type="duplicateValues" dxfId="812" priority="887" stopIfTrue="1"/>
  </conditionalFormatting>
  <conditionalFormatting sqref="A1801">
    <cfRule type="duplicateValues" dxfId="811" priority="885" stopIfTrue="1"/>
    <cfRule type="duplicateValues" dxfId="810" priority="888" stopIfTrue="1"/>
    <cfRule type="duplicateValues" dxfId="809" priority="889" stopIfTrue="1"/>
  </conditionalFormatting>
  <conditionalFormatting sqref="A1801">
    <cfRule type="duplicateValues" dxfId="808" priority="883" stopIfTrue="1"/>
    <cfRule type="duplicateValues" priority="884" stopIfTrue="1"/>
  </conditionalFormatting>
  <conditionalFormatting sqref="A1801">
    <cfRule type="duplicateValues" dxfId="807" priority="882" stopIfTrue="1"/>
  </conditionalFormatting>
  <conditionalFormatting sqref="A1801">
    <cfRule type="duplicateValues" dxfId="806" priority="881" stopIfTrue="1"/>
  </conditionalFormatting>
  <conditionalFormatting sqref="A1801">
    <cfRule type="duplicateValues" dxfId="805" priority="890" stopIfTrue="1"/>
  </conditionalFormatting>
  <conditionalFormatting sqref="A1801">
    <cfRule type="duplicateValues" dxfId="804" priority="891" stopIfTrue="1"/>
    <cfRule type="duplicateValues" dxfId="803" priority="892" stopIfTrue="1"/>
  </conditionalFormatting>
  <conditionalFormatting sqref="A1802">
    <cfRule type="duplicateValues" dxfId="802" priority="874" stopIfTrue="1"/>
  </conditionalFormatting>
  <conditionalFormatting sqref="A1802">
    <cfRule type="duplicateValues" dxfId="801" priority="875" stopIfTrue="1"/>
  </conditionalFormatting>
  <conditionalFormatting sqref="A1802">
    <cfRule type="duplicateValues" dxfId="800" priority="873" stopIfTrue="1"/>
    <cfRule type="duplicateValues" dxfId="799" priority="876" stopIfTrue="1"/>
    <cfRule type="duplicateValues" dxfId="798" priority="877" stopIfTrue="1"/>
  </conditionalFormatting>
  <conditionalFormatting sqref="A1802">
    <cfRule type="duplicateValues" dxfId="797" priority="871" stopIfTrue="1"/>
    <cfRule type="duplicateValues" priority="872" stopIfTrue="1"/>
  </conditionalFormatting>
  <conditionalFormatting sqref="A1802">
    <cfRule type="duplicateValues" dxfId="796" priority="870" stopIfTrue="1"/>
  </conditionalFormatting>
  <conditionalFormatting sqref="A1802">
    <cfRule type="duplicateValues" dxfId="795" priority="869" stopIfTrue="1"/>
  </conditionalFormatting>
  <conditionalFormatting sqref="A1802">
    <cfRule type="duplicateValues" dxfId="794" priority="878" stopIfTrue="1"/>
  </conditionalFormatting>
  <conditionalFormatting sqref="A1802">
    <cfRule type="duplicateValues" dxfId="793" priority="879" stopIfTrue="1"/>
    <cfRule type="duplicateValues" dxfId="792" priority="880" stopIfTrue="1"/>
  </conditionalFormatting>
  <conditionalFormatting sqref="A1803">
    <cfRule type="duplicateValues" dxfId="791" priority="862" stopIfTrue="1"/>
  </conditionalFormatting>
  <conditionalFormatting sqref="A1803">
    <cfRule type="duplicateValues" dxfId="790" priority="863" stopIfTrue="1"/>
  </conditionalFormatting>
  <conditionalFormatting sqref="A1803">
    <cfRule type="duplicateValues" dxfId="789" priority="861" stopIfTrue="1"/>
    <cfRule type="duplicateValues" dxfId="788" priority="864" stopIfTrue="1"/>
    <cfRule type="duplicateValues" dxfId="787" priority="865" stopIfTrue="1"/>
  </conditionalFormatting>
  <conditionalFormatting sqref="A1803">
    <cfRule type="duplicateValues" dxfId="786" priority="859" stopIfTrue="1"/>
    <cfRule type="duplicateValues" priority="860" stopIfTrue="1"/>
  </conditionalFormatting>
  <conditionalFormatting sqref="A1803">
    <cfRule type="duplicateValues" dxfId="785" priority="858" stopIfTrue="1"/>
  </conditionalFormatting>
  <conditionalFormatting sqref="A1803">
    <cfRule type="duplicateValues" dxfId="784" priority="857" stopIfTrue="1"/>
  </conditionalFormatting>
  <conditionalFormatting sqref="A1803">
    <cfRule type="duplicateValues" dxfId="783" priority="866" stopIfTrue="1"/>
  </conditionalFormatting>
  <conditionalFormatting sqref="A1803">
    <cfRule type="duplicateValues" dxfId="782" priority="867" stopIfTrue="1"/>
    <cfRule type="duplicateValues" dxfId="781" priority="868" stopIfTrue="1"/>
  </conditionalFormatting>
  <conditionalFormatting sqref="A1804">
    <cfRule type="duplicateValues" dxfId="780" priority="850" stopIfTrue="1"/>
  </conditionalFormatting>
  <conditionalFormatting sqref="A1804">
    <cfRule type="duplicateValues" dxfId="779" priority="851" stopIfTrue="1"/>
  </conditionalFormatting>
  <conditionalFormatting sqref="A1804">
    <cfRule type="duplicateValues" dxfId="778" priority="849" stopIfTrue="1"/>
    <cfRule type="duplicateValues" dxfId="777" priority="852" stopIfTrue="1"/>
    <cfRule type="duplicateValues" dxfId="776" priority="853" stopIfTrue="1"/>
  </conditionalFormatting>
  <conditionalFormatting sqref="A1804">
    <cfRule type="duplicateValues" dxfId="775" priority="847" stopIfTrue="1"/>
    <cfRule type="duplicateValues" priority="848" stopIfTrue="1"/>
  </conditionalFormatting>
  <conditionalFormatting sqref="A1804">
    <cfRule type="duplicateValues" dxfId="774" priority="846" stopIfTrue="1"/>
  </conditionalFormatting>
  <conditionalFormatting sqref="A1804">
    <cfRule type="duplicateValues" dxfId="773" priority="845" stopIfTrue="1"/>
  </conditionalFormatting>
  <conditionalFormatting sqref="A1804">
    <cfRule type="duplicateValues" dxfId="772" priority="854" stopIfTrue="1"/>
  </conditionalFormatting>
  <conditionalFormatting sqref="A1804">
    <cfRule type="duplicateValues" dxfId="771" priority="855" stopIfTrue="1"/>
    <cfRule type="duplicateValues" dxfId="770" priority="856" stopIfTrue="1"/>
  </conditionalFormatting>
  <conditionalFormatting sqref="A1817">
    <cfRule type="duplicateValues" dxfId="769" priority="837" stopIfTrue="1"/>
  </conditionalFormatting>
  <conditionalFormatting sqref="A1817">
    <cfRule type="duplicateValues" dxfId="768" priority="838" stopIfTrue="1"/>
  </conditionalFormatting>
  <conditionalFormatting sqref="A1817">
    <cfRule type="duplicateValues" dxfId="767" priority="836" stopIfTrue="1"/>
    <cfRule type="duplicateValues" dxfId="766" priority="839" stopIfTrue="1"/>
    <cfRule type="duplicateValues" dxfId="765" priority="840" stopIfTrue="1"/>
  </conditionalFormatting>
  <conditionalFormatting sqref="A1817">
    <cfRule type="duplicateValues" dxfId="764" priority="834" stopIfTrue="1"/>
    <cfRule type="duplicateValues" priority="835" stopIfTrue="1"/>
  </conditionalFormatting>
  <conditionalFormatting sqref="A1817">
    <cfRule type="duplicateValues" dxfId="763" priority="842" stopIfTrue="1"/>
    <cfRule type="duplicateValues" dxfId="762" priority="843" stopIfTrue="1"/>
  </conditionalFormatting>
  <conditionalFormatting sqref="A1807">
    <cfRule type="duplicateValues" dxfId="761" priority="826" stopIfTrue="1"/>
  </conditionalFormatting>
  <conditionalFormatting sqref="A1807">
    <cfRule type="duplicateValues" dxfId="760" priority="827" stopIfTrue="1"/>
  </conditionalFormatting>
  <conditionalFormatting sqref="A1807">
    <cfRule type="duplicateValues" dxfId="759" priority="825" stopIfTrue="1"/>
    <cfRule type="duplicateValues" dxfId="758" priority="828" stopIfTrue="1"/>
    <cfRule type="duplicateValues" dxfId="757" priority="829" stopIfTrue="1"/>
  </conditionalFormatting>
  <conditionalFormatting sqref="A1807">
    <cfRule type="duplicateValues" dxfId="756" priority="823" stopIfTrue="1"/>
    <cfRule type="duplicateValues" priority="824" stopIfTrue="1"/>
  </conditionalFormatting>
  <conditionalFormatting sqref="A1807">
    <cfRule type="duplicateValues" dxfId="755" priority="822" stopIfTrue="1"/>
  </conditionalFormatting>
  <conditionalFormatting sqref="A1807">
    <cfRule type="duplicateValues" dxfId="754" priority="821" stopIfTrue="1"/>
  </conditionalFormatting>
  <conditionalFormatting sqref="A1807">
    <cfRule type="duplicateValues" dxfId="753" priority="830" stopIfTrue="1"/>
  </conditionalFormatting>
  <conditionalFormatting sqref="A1807">
    <cfRule type="duplicateValues" dxfId="752" priority="831" stopIfTrue="1"/>
    <cfRule type="duplicateValues" dxfId="751" priority="832" stopIfTrue="1"/>
  </conditionalFormatting>
  <conditionalFormatting sqref="A1808">
    <cfRule type="duplicateValues" dxfId="750" priority="814" stopIfTrue="1"/>
  </conditionalFormatting>
  <conditionalFormatting sqref="A1808">
    <cfRule type="duplicateValues" dxfId="749" priority="815" stopIfTrue="1"/>
  </conditionalFormatting>
  <conditionalFormatting sqref="A1808">
    <cfRule type="duplicateValues" dxfId="748" priority="813" stopIfTrue="1"/>
    <cfRule type="duplicateValues" dxfId="747" priority="816" stopIfTrue="1"/>
    <cfRule type="duplicateValues" dxfId="746" priority="817" stopIfTrue="1"/>
  </conditionalFormatting>
  <conditionalFormatting sqref="A1808">
    <cfRule type="duplicateValues" dxfId="745" priority="811" stopIfTrue="1"/>
    <cfRule type="duplicateValues" priority="812" stopIfTrue="1"/>
  </conditionalFormatting>
  <conditionalFormatting sqref="A1808">
    <cfRule type="duplicateValues" dxfId="744" priority="810" stopIfTrue="1"/>
  </conditionalFormatting>
  <conditionalFormatting sqref="A1808">
    <cfRule type="duplicateValues" dxfId="743" priority="809" stopIfTrue="1"/>
  </conditionalFormatting>
  <conditionalFormatting sqref="A1808">
    <cfRule type="duplicateValues" dxfId="742" priority="818" stopIfTrue="1"/>
  </conditionalFormatting>
  <conditionalFormatting sqref="A1808">
    <cfRule type="duplicateValues" dxfId="741" priority="819" stopIfTrue="1"/>
    <cfRule type="duplicateValues" dxfId="740" priority="820" stopIfTrue="1"/>
  </conditionalFormatting>
  <conditionalFormatting sqref="A1809">
    <cfRule type="duplicateValues" dxfId="739" priority="802" stopIfTrue="1"/>
  </conditionalFormatting>
  <conditionalFormatting sqref="A1809">
    <cfRule type="duplicateValues" dxfId="738" priority="803" stopIfTrue="1"/>
  </conditionalFormatting>
  <conditionalFormatting sqref="A1809">
    <cfRule type="duplicateValues" dxfId="737" priority="801" stopIfTrue="1"/>
    <cfRule type="duplicateValues" dxfId="736" priority="804" stopIfTrue="1"/>
    <cfRule type="duplicateValues" dxfId="735" priority="805" stopIfTrue="1"/>
  </conditionalFormatting>
  <conditionalFormatting sqref="A1809">
    <cfRule type="duplicateValues" dxfId="734" priority="799" stopIfTrue="1"/>
    <cfRule type="duplicateValues" priority="800" stopIfTrue="1"/>
  </conditionalFormatting>
  <conditionalFormatting sqref="A1809">
    <cfRule type="duplicateValues" dxfId="733" priority="798" stopIfTrue="1"/>
  </conditionalFormatting>
  <conditionalFormatting sqref="A1809">
    <cfRule type="duplicateValues" dxfId="732" priority="797" stopIfTrue="1"/>
  </conditionalFormatting>
  <conditionalFormatting sqref="A1809">
    <cfRule type="duplicateValues" dxfId="731" priority="806" stopIfTrue="1"/>
  </conditionalFormatting>
  <conditionalFormatting sqref="A1809">
    <cfRule type="duplicateValues" dxfId="730" priority="807" stopIfTrue="1"/>
    <cfRule type="duplicateValues" dxfId="729" priority="808" stopIfTrue="1"/>
  </conditionalFormatting>
  <conditionalFormatting sqref="A1810">
    <cfRule type="duplicateValues" dxfId="728" priority="790" stopIfTrue="1"/>
  </conditionalFormatting>
  <conditionalFormatting sqref="A1810">
    <cfRule type="duplicateValues" dxfId="727" priority="791" stopIfTrue="1"/>
  </conditionalFormatting>
  <conditionalFormatting sqref="A1810">
    <cfRule type="duplicateValues" dxfId="726" priority="789" stopIfTrue="1"/>
    <cfRule type="duplicateValues" dxfId="725" priority="792" stopIfTrue="1"/>
    <cfRule type="duplicateValues" dxfId="724" priority="793" stopIfTrue="1"/>
  </conditionalFormatting>
  <conditionalFormatting sqref="A1810">
    <cfRule type="duplicateValues" dxfId="723" priority="787" stopIfTrue="1"/>
    <cfRule type="duplicateValues" priority="788" stopIfTrue="1"/>
  </conditionalFormatting>
  <conditionalFormatting sqref="A1810">
    <cfRule type="duplicateValues" dxfId="722" priority="786" stopIfTrue="1"/>
  </conditionalFormatting>
  <conditionalFormatting sqref="A1810">
    <cfRule type="duplicateValues" dxfId="721" priority="785" stopIfTrue="1"/>
  </conditionalFormatting>
  <conditionalFormatting sqref="A1810">
    <cfRule type="duplicateValues" dxfId="720" priority="794" stopIfTrue="1"/>
  </conditionalFormatting>
  <conditionalFormatting sqref="A1810">
    <cfRule type="duplicateValues" dxfId="719" priority="795" stopIfTrue="1"/>
    <cfRule type="duplicateValues" dxfId="718" priority="796" stopIfTrue="1"/>
  </conditionalFormatting>
  <conditionalFormatting sqref="A1811">
    <cfRule type="duplicateValues" dxfId="717" priority="778" stopIfTrue="1"/>
  </conditionalFormatting>
  <conditionalFormatting sqref="A1811">
    <cfRule type="duplicateValues" dxfId="716" priority="779" stopIfTrue="1"/>
  </conditionalFormatting>
  <conditionalFormatting sqref="A1811">
    <cfRule type="duplicateValues" dxfId="715" priority="777" stopIfTrue="1"/>
    <cfRule type="duplicateValues" dxfId="714" priority="780" stopIfTrue="1"/>
    <cfRule type="duplicateValues" dxfId="713" priority="781" stopIfTrue="1"/>
  </conditionalFormatting>
  <conditionalFormatting sqref="A1811">
    <cfRule type="duplicateValues" dxfId="712" priority="775" stopIfTrue="1"/>
    <cfRule type="duplicateValues" priority="776" stopIfTrue="1"/>
  </conditionalFormatting>
  <conditionalFormatting sqref="A1811">
    <cfRule type="duplicateValues" dxfId="711" priority="774" stopIfTrue="1"/>
  </conditionalFormatting>
  <conditionalFormatting sqref="A1811">
    <cfRule type="duplicateValues" dxfId="710" priority="773" stopIfTrue="1"/>
  </conditionalFormatting>
  <conditionalFormatting sqref="A1811">
    <cfRule type="duplicateValues" dxfId="709" priority="782" stopIfTrue="1"/>
  </conditionalFormatting>
  <conditionalFormatting sqref="A1811">
    <cfRule type="duplicateValues" dxfId="708" priority="783" stopIfTrue="1"/>
    <cfRule type="duplicateValues" dxfId="707" priority="784" stopIfTrue="1"/>
  </conditionalFormatting>
  <conditionalFormatting sqref="A1812">
    <cfRule type="duplicateValues" dxfId="706" priority="767" stopIfTrue="1"/>
  </conditionalFormatting>
  <conditionalFormatting sqref="A1812">
    <cfRule type="duplicateValues" dxfId="705" priority="768" stopIfTrue="1"/>
  </conditionalFormatting>
  <conditionalFormatting sqref="A1812">
    <cfRule type="duplicateValues" dxfId="704" priority="766" stopIfTrue="1"/>
    <cfRule type="duplicateValues" dxfId="703" priority="769" stopIfTrue="1"/>
    <cfRule type="duplicateValues" dxfId="702" priority="770" stopIfTrue="1"/>
  </conditionalFormatting>
  <conditionalFormatting sqref="A1812">
    <cfRule type="duplicateValues" dxfId="701" priority="764" stopIfTrue="1"/>
    <cfRule type="duplicateValues" priority="765" stopIfTrue="1"/>
  </conditionalFormatting>
  <conditionalFormatting sqref="A1812">
    <cfRule type="duplicateValues" dxfId="700" priority="763" stopIfTrue="1"/>
  </conditionalFormatting>
  <conditionalFormatting sqref="A1812">
    <cfRule type="duplicateValues" dxfId="699" priority="771" stopIfTrue="1"/>
    <cfRule type="duplicateValues" dxfId="698" priority="772" stopIfTrue="1"/>
  </conditionalFormatting>
  <conditionalFormatting sqref="A1813">
    <cfRule type="duplicateValues" dxfId="697" priority="757" stopIfTrue="1"/>
  </conditionalFormatting>
  <conditionalFormatting sqref="A1813">
    <cfRule type="duplicateValues" dxfId="696" priority="758" stopIfTrue="1"/>
  </conditionalFormatting>
  <conditionalFormatting sqref="A1813">
    <cfRule type="duplicateValues" dxfId="695" priority="756" stopIfTrue="1"/>
    <cfRule type="duplicateValues" dxfId="694" priority="759" stopIfTrue="1"/>
    <cfRule type="duplicateValues" dxfId="693" priority="760" stopIfTrue="1"/>
  </conditionalFormatting>
  <conditionalFormatting sqref="A1813">
    <cfRule type="duplicateValues" dxfId="692" priority="754" stopIfTrue="1"/>
    <cfRule type="duplicateValues" priority="755" stopIfTrue="1"/>
  </conditionalFormatting>
  <conditionalFormatting sqref="A1813">
    <cfRule type="duplicateValues" dxfId="691" priority="753" stopIfTrue="1"/>
  </conditionalFormatting>
  <conditionalFormatting sqref="A1813">
    <cfRule type="duplicateValues" dxfId="690" priority="761" stopIfTrue="1"/>
    <cfRule type="duplicateValues" dxfId="689" priority="762" stopIfTrue="1"/>
  </conditionalFormatting>
  <conditionalFormatting sqref="A1814">
    <cfRule type="duplicateValues" dxfId="688" priority="746" stopIfTrue="1"/>
  </conditionalFormatting>
  <conditionalFormatting sqref="A1814">
    <cfRule type="duplicateValues" dxfId="687" priority="747" stopIfTrue="1"/>
  </conditionalFormatting>
  <conditionalFormatting sqref="A1814">
    <cfRule type="duplicateValues" dxfId="686" priority="745" stopIfTrue="1"/>
    <cfRule type="duplicateValues" dxfId="685" priority="748" stopIfTrue="1"/>
    <cfRule type="duplicateValues" dxfId="684" priority="749" stopIfTrue="1"/>
  </conditionalFormatting>
  <conditionalFormatting sqref="A1814">
    <cfRule type="duplicateValues" dxfId="683" priority="743" stopIfTrue="1"/>
    <cfRule type="duplicateValues" priority="744" stopIfTrue="1"/>
  </conditionalFormatting>
  <conditionalFormatting sqref="A1814">
    <cfRule type="duplicateValues" dxfId="682" priority="742" stopIfTrue="1"/>
  </conditionalFormatting>
  <conditionalFormatting sqref="A1814">
    <cfRule type="duplicateValues" dxfId="681" priority="741" stopIfTrue="1"/>
  </conditionalFormatting>
  <conditionalFormatting sqref="A1814">
    <cfRule type="duplicateValues" dxfId="680" priority="750" stopIfTrue="1"/>
  </conditionalFormatting>
  <conditionalFormatting sqref="A1814">
    <cfRule type="duplicateValues" dxfId="679" priority="751" stopIfTrue="1"/>
    <cfRule type="duplicateValues" dxfId="678" priority="752" stopIfTrue="1"/>
  </conditionalFormatting>
  <conditionalFormatting sqref="A1815">
    <cfRule type="duplicateValues" dxfId="677" priority="726" stopIfTrue="1"/>
  </conditionalFormatting>
  <conditionalFormatting sqref="A1815">
    <cfRule type="duplicateValues" dxfId="676" priority="727" stopIfTrue="1"/>
  </conditionalFormatting>
  <conditionalFormatting sqref="A1815">
    <cfRule type="duplicateValues" dxfId="675" priority="725" stopIfTrue="1"/>
    <cfRule type="duplicateValues" dxfId="674" priority="728" stopIfTrue="1"/>
    <cfRule type="duplicateValues" dxfId="673" priority="729" stopIfTrue="1"/>
  </conditionalFormatting>
  <conditionalFormatting sqref="A1815">
    <cfRule type="duplicateValues" dxfId="672" priority="723" stopIfTrue="1"/>
    <cfRule type="duplicateValues" priority="724" stopIfTrue="1"/>
  </conditionalFormatting>
  <conditionalFormatting sqref="A1815">
    <cfRule type="duplicateValues" dxfId="671" priority="730" stopIfTrue="1"/>
    <cfRule type="duplicateValues" dxfId="670" priority="731" stopIfTrue="1"/>
  </conditionalFormatting>
  <conditionalFormatting sqref="A1816">
    <cfRule type="duplicateValues" dxfId="669" priority="717" stopIfTrue="1"/>
  </conditionalFormatting>
  <conditionalFormatting sqref="A1816">
    <cfRule type="duplicateValues" dxfId="668" priority="718" stopIfTrue="1"/>
  </conditionalFormatting>
  <conditionalFormatting sqref="A1816">
    <cfRule type="duplicateValues" dxfId="667" priority="716" stopIfTrue="1"/>
    <cfRule type="duplicateValues" dxfId="666" priority="719" stopIfTrue="1"/>
    <cfRule type="duplicateValues" dxfId="665" priority="720" stopIfTrue="1"/>
  </conditionalFormatting>
  <conditionalFormatting sqref="A1816">
    <cfRule type="duplicateValues" dxfId="664" priority="714" stopIfTrue="1"/>
    <cfRule type="duplicateValues" priority="715" stopIfTrue="1"/>
  </conditionalFormatting>
  <conditionalFormatting sqref="A1816">
    <cfRule type="duplicateValues" dxfId="663" priority="721" stopIfTrue="1"/>
    <cfRule type="duplicateValues" dxfId="662" priority="722" stopIfTrue="1"/>
  </conditionalFormatting>
  <conditionalFormatting sqref="A1776">
    <cfRule type="duplicateValues" dxfId="661" priority="7138" stopIfTrue="1"/>
  </conditionalFormatting>
  <conditionalFormatting sqref="A1745:A1746">
    <cfRule type="duplicateValues" dxfId="660" priority="7171" stopIfTrue="1"/>
  </conditionalFormatting>
  <conditionalFormatting sqref="A1745:A1746">
    <cfRule type="duplicateValues" dxfId="659" priority="7172" stopIfTrue="1"/>
  </conditionalFormatting>
  <conditionalFormatting sqref="A1745:A1746">
    <cfRule type="duplicateValues" dxfId="658" priority="7173" stopIfTrue="1"/>
    <cfRule type="duplicateValues" dxfId="657" priority="7174" stopIfTrue="1"/>
    <cfRule type="duplicateValues" dxfId="656" priority="7175" stopIfTrue="1"/>
  </conditionalFormatting>
  <conditionalFormatting sqref="A1745:A1746">
    <cfRule type="duplicateValues" dxfId="655" priority="7176" stopIfTrue="1"/>
    <cfRule type="duplicateValues" priority="7177" stopIfTrue="1"/>
  </conditionalFormatting>
  <conditionalFormatting sqref="A1745:A1746">
    <cfRule type="duplicateValues" dxfId="654" priority="7179" stopIfTrue="1"/>
    <cfRule type="duplicateValues" dxfId="653" priority="7180" stopIfTrue="1"/>
  </conditionalFormatting>
  <conditionalFormatting sqref="A6">
    <cfRule type="duplicateValues" dxfId="652" priority="702" stopIfTrue="1"/>
  </conditionalFormatting>
  <conditionalFormatting sqref="A6">
    <cfRule type="duplicateValues" dxfId="651" priority="703" stopIfTrue="1"/>
    <cfRule type="duplicateValues" dxfId="650" priority="704" stopIfTrue="1"/>
  </conditionalFormatting>
  <conditionalFormatting sqref="A6">
    <cfRule type="duplicateValues" dxfId="649" priority="705" stopIfTrue="1"/>
  </conditionalFormatting>
  <conditionalFormatting sqref="A6">
    <cfRule type="duplicateValues" dxfId="648" priority="706" stopIfTrue="1"/>
  </conditionalFormatting>
  <conditionalFormatting sqref="A6">
    <cfRule type="duplicateValues" dxfId="647" priority="701" stopIfTrue="1"/>
    <cfRule type="duplicateValues" dxfId="646" priority="707" stopIfTrue="1"/>
    <cfRule type="duplicateValues" dxfId="645" priority="708" stopIfTrue="1"/>
  </conditionalFormatting>
  <conditionalFormatting sqref="A6">
    <cfRule type="duplicateValues" dxfId="644" priority="699" stopIfTrue="1"/>
    <cfRule type="duplicateValues" priority="700" stopIfTrue="1"/>
  </conditionalFormatting>
  <conditionalFormatting sqref="A6">
    <cfRule type="duplicateValues" dxfId="643" priority="698" stopIfTrue="1"/>
  </conditionalFormatting>
  <conditionalFormatting sqref="A6">
    <cfRule type="duplicateValues" dxfId="642" priority="697" stopIfTrue="1"/>
  </conditionalFormatting>
  <conditionalFormatting sqref="A1818 A1821 A1825">
    <cfRule type="duplicateValues" dxfId="641" priority="690" stopIfTrue="1"/>
  </conditionalFormatting>
  <conditionalFormatting sqref="A1818 A1821 A1825">
    <cfRule type="duplicateValues" dxfId="640" priority="691" stopIfTrue="1"/>
  </conditionalFormatting>
  <conditionalFormatting sqref="A1818 A1821 A1825">
    <cfRule type="duplicateValues" dxfId="639" priority="689" stopIfTrue="1"/>
    <cfRule type="duplicateValues" dxfId="638" priority="692" stopIfTrue="1"/>
    <cfRule type="duplicateValues" dxfId="637" priority="693" stopIfTrue="1"/>
  </conditionalFormatting>
  <conditionalFormatting sqref="A1818 A1821 A1825">
    <cfRule type="duplicateValues" dxfId="636" priority="687" stopIfTrue="1"/>
    <cfRule type="duplicateValues" priority="688" stopIfTrue="1"/>
  </conditionalFormatting>
  <conditionalFormatting sqref="A1818">
    <cfRule type="duplicateValues" dxfId="635" priority="686" stopIfTrue="1"/>
  </conditionalFormatting>
  <conditionalFormatting sqref="A1818">
    <cfRule type="duplicateValues" dxfId="634" priority="685" stopIfTrue="1"/>
  </conditionalFormatting>
  <conditionalFormatting sqref="A1818">
    <cfRule type="duplicateValues" dxfId="633" priority="694" stopIfTrue="1"/>
  </conditionalFormatting>
  <conditionalFormatting sqref="A1818 A1821 A1825">
    <cfRule type="duplicateValues" dxfId="632" priority="695" stopIfTrue="1"/>
    <cfRule type="duplicateValues" dxfId="631" priority="696" stopIfTrue="1"/>
  </conditionalFormatting>
  <conditionalFormatting sqref="A1819">
    <cfRule type="duplicateValues" dxfId="630" priority="678" stopIfTrue="1"/>
  </conditionalFormatting>
  <conditionalFormatting sqref="A1819">
    <cfRule type="duplicateValues" dxfId="629" priority="679" stopIfTrue="1"/>
  </conditionalFormatting>
  <conditionalFormatting sqref="A1819">
    <cfRule type="duplicateValues" dxfId="628" priority="677" stopIfTrue="1"/>
    <cfRule type="duplicateValues" dxfId="627" priority="680" stopIfTrue="1"/>
    <cfRule type="duplicateValues" dxfId="626" priority="681" stopIfTrue="1"/>
  </conditionalFormatting>
  <conditionalFormatting sqref="A1819">
    <cfRule type="duplicateValues" dxfId="625" priority="675" stopIfTrue="1"/>
    <cfRule type="duplicateValues" priority="676" stopIfTrue="1"/>
  </conditionalFormatting>
  <conditionalFormatting sqref="A1819">
    <cfRule type="duplicateValues" dxfId="624" priority="674" stopIfTrue="1"/>
  </conditionalFormatting>
  <conditionalFormatting sqref="A1819">
    <cfRule type="duplicateValues" dxfId="623" priority="673" stopIfTrue="1"/>
  </conditionalFormatting>
  <conditionalFormatting sqref="A1819">
    <cfRule type="duplicateValues" dxfId="622" priority="682" stopIfTrue="1"/>
  </conditionalFormatting>
  <conditionalFormatting sqref="A1819">
    <cfRule type="duplicateValues" dxfId="621" priority="683" stopIfTrue="1"/>
    <cfRule type="duplicateValues" dxfId="620" priority="684" stopIfTrue="1"/>
  </conditionalFormatting>
  <conditionalFormatting sqref="A1820">
    <cfRule type="duplicateValues" dxfId="619" priority="666" stopIfTrue="1"/>
  </conditionalFormatting>
  <conditionalFormatting sqref="A1820">
    <cfRule type="duplicateValues" dxfId="618" priority="667" stopIfTrue="1"/>
  </conditionalFormatting>
  <conditionalFormatting sqref="A1820">
    <cfRule type="duplicateValues" dxfId="617" priority="665" stopIfTrue="1"/>
    <cfRule type="duplicateValues" dxfId="616" priority="668" stopIfTrue="1"/>
    <cfRule type="duplicateValues" dxfId="615" priority="669" stopIfTrue="1"/>
  </conditionalFormatting>
  <conditionalFormatting sqref="A1820">
    <cfRule type="duplicateValues" dxfId="614" priority="663" stopIfTrue="1"/>
    <cfRule type="duplicateValues" priority="664" stopIfTrue="1"/>
  </conditionalFormatting>
  <conditionalFormatting sqref="A1820">
    <cfRule type="duplicateValues" dxfId="613" priority="662" stopIfTrue="1"/>
  </conditionalFormatting>
  <conditionalFormatting sqref="A1820">
    <cfRule type="duplicateValues" dxfId="612" priority="661" stopIfTrue="1"/>
  </conditionalFormatting>
  <conditionalFormatting sqref="A1820">
    <cfRule type="duplicateValues" dxfId="611" priority="670" stopIfTrue="1"/>
  </conditionalFormatting>
  <conditionalFormatting sqref="A1820">
    <cfRule type="duplicateValues" dxfId="610" priority="671" stopIfTrue="1"/>
    <cfRule type="duplicateValues" dxfId="609" priority="672" stopIfTrue="1"/>
  </conditionalFormatting>
  <conditionalFormatting sqref="A1822">
    <cfRule type="duplicateValues" dxfId="608" priority="654" stopIfTrue="1"/>
  </conditionalFormatting>
  <conditionalFormatting sqref="A1822">
    <cfRule type="duplicateValues" dxfId="607" priority="655" stopIfTrue="1"/>
  </conditionalFormatting>
  <conditionalFormatting sqref="A1822">
    <cfRule type="duplicateValues" dxfId="606" priority="653" stopIfTrue="1"/>
    <cfRule type="duplicateValues" dxfId="605" priority="656" stopIfTrue="1"/>
    <cfRule type="duplicateValues" dxfId="604" priority="657" stopIfTrue="1"/>
  </conditionalFormatting>
  <conditionalFormatting sqref="A1822">
    <cfRule type="duplicateValues" dxfId="603" priority="651" stopIfTrue="1"/>
    <cfRule type="duplicateValues" priority="652" stopIfTrue="1"/>
  </conditionalFormatting>
  <conditionalFormatting sqref="A1822">
    <cfRule type="duplicateValues" dxfId="602" priority="650" stopIfTrue="1"/>
  </conditionalFormatting>
  <conditionalFormatting sqref="A1822">
    <cfRule type="duplicateValues" dxfId="601" priority="649" stopIfTrue="1"/>
  </conditionalFormatting>
  <conditionalFormatting sqref="A1822">
    <cfRule type="duplicateValues" dxfId="600" priority="658" stopIfTrue="1"/>
  </conditionalFormatting>
  <conditionalFormatting sqref="A1822">
    <cfRule type="duplicateValues" dxfId="599" priority="659" stopIfTrue="1"/>
    <cfRule type="duplicateValues" dxfId="598" priority="660" stopIfTrue="1"/>
  </conditionalFormatting>
  <conditionalFormatting sqref="A1823">
    <cfRule type="duplicateValues" dxfId="597" priority="642" stopIfTrue="1"/>
  </conditionalFormatting>
  <conditionalFormatting sqref="A1823">
    <cfRule type="duplicateValues" dxfId="596" priority="643" stopIfTrue="1"/>
  </conditionalFormatting>
  <conditionalFormatting sqref="A1823">
    <cfRule type="duplicateValues" dxfId="595" priority="641" stopIfTrue="1"/>
    <cfRule type="duplicateValues" dxfId="594" priority="644" stopIfTrue="1"/>
    <cfRule type="duplicateValues" dxfId="593" priority="645" stopIfTrue="1"/>
  </conditionalFormatting>
  <conditionalFormatting sqref="A1823">
    <cfRule type="duplicateValues" dxfId="592" priority="639" stopIfTrue="1"/>
    <cfRule type="duplicateValues" priority="640" stopIfTrue="1"/>
  </conditionalFormatting>
  <conditionalFormatting sqref="A1823">
    <cfRule type="duplicateValues" dxfId="591" priority="638" stopIfTrue="1"/>
  </conditionalFormatting>
  <conditionalFormatting sqref="A1823">
    <cfRule type="duplicateValues" dxfId="590" priority="637" stopIfTrue="1"/>
  </conditionalFormatting>
  <conditionalFormatting sqref="A1823">
    <cfRule type="duplicateValues" dxfId="589" priority="646" stopIfTrue="1"/>
  </conditionalFormatting>
  <conditionalFormatting sqref="A1823">
    <cfRule type="duplicateValues" dxfId="588" priority="647" stopIfTrue="1"/>
    <cfRule type="duplicateValues" dxfId="587" priority="648" stopIfTrue="1"/>
  </conditionalFormatting>
  <conditionalFormatting sqref="A1824">
    <cfRule type="duplicateValues" dxfId="586" priority="630" stopIfTrue="1"/>
  </conditionalFormatting>
  <conditionalFormatting sqref="A1824">
    <cfRule type="duplicateValues" dxfId="585" priority="631" stopIfTrue="1"/>
  </conditionalFormatting>
  <conditionalFormatting sqref="A1824">
    <cfRule type="duplicateValues" dxfId="584" priority="629" stopIfTrue="1"/>
    <cfRule type="duplicateValues" dxfId="583" priority="632" stopIfTrue="1"/>
    <cfRule type="duplicateValues" dxfId="582" priority="633" stopIfTrue="1"/>
  </conditionalFormatting>
  <conditionalFormatting sqref="A1824">
    <cfRule type="duplicateValues" dxfId="581" priority="627" stopIfTrue="1"/>
    <cfRule type="duplicateValues" priority="628" stopIfTrue="1"/>
  </conditionalFormatting>
  <conditionalFormatting sqref="A1824">
    <cfRule type="duplicateValues" dxfId="580" priority="626" stopIfTrue="1"/>
  </conditionalFormatting>
  <conditionalFormatting sqref="A1824">
    <cfRule type="duplicateValues" dxfId="579" priority="625" stopIfTrue="1"/>
  </conditionalFormatting>
  <conditionalFormatting sqref="A1824">
    <cfRule type="duplicateValues" dxfId="578" priority="634" stopIfTrue="1"/>
  </conditionalFormatting>
  <conditionalFormatting sqref="A1824">
    <cfRule type="duplicateValues" dxfId="577" priority="635" stopIfTrue="1"/>
    <cfRule type="duplicateValues" dxfId="576" priority="636" stopIfTrue="1"/>
  </conditionalFormatting>
  <conditionalFormatting sqref="A1828 A1831">
    <cfRule type="duplicateValues" dxfId="575" priority="618" stopIfTrue="1"/>
  </conditionalFormatting>
  <conditionalFormatting sqref="A1828 A1831">
    <cfRule type="duplicateValues" dxfId="574" priority="619" stopIfTrue="1"/>
  </conditionalFormatting>
  <conditionalFormatting sqref="A1828 A1831">
    <cfRule type="duplicateValues" dxfId="573" priority="617" stopIfTrue="1"/>
    <cfRule type="duplicateValues" dxfId="572" priority="620" stopIfTrue="1"/>
    <cfRule type="duplicateValues" dxfId="571" priority="621" stopIfTrue="1"/>
  </conditionalFormatting>
  <conditionalFormatting sqref="A1828 A1831">
    <cfRule type="duplicateValues" dxfId="570" priority="615" stopIfTrue="1"/>
    <cfRule type="duplicateValues" priority="616" stopIfTrue="1"/>
  </conditionalFormatting>
  <conditionalFormatting sqref="A1828">
    <cfRule type="duplicateValues" dxfId="569" priority="614" stopIfTrue="1"/>
  </conditionalFormatting>
  <conditionalFormatting sqref="A1828">
    <cfRule type="duplicateValues" dxfId="568" priority="613" stopIfTrue="1"/>
  </conditionalFormatting>
  <conditionalFormatting sqref="A1828">
    <cfRule type="duplicateValues" dxfId="567" priority="622" stopIfTrue="1"/>
  </conditionalFormatting>
  <conditionalFormatting sqref="A1828 A1831">
    <cfRule type="duplicateValues" dxfId="566" priority="623" stopIfTrue="1"/>
    <cfRule type="duplicateValues" dxfId="565" priority="624" stopIfTrue="1"/>
  </conditionalFormatting>
  <conditionalFormatting sqref="A1826">
    <cfRule type="duplicateValues" dxfId="564" priority="606" stopIfTrue="1"/>
  </conditionalFormatting>
  <conditionalFormatting sqref="A1826">
    <cfRule type="duplicateValues" dxfId="563" priority="607" stopIfTrue="1"/>
  </conditionalFormatting>
  <conditionalFormatting sqref="A1826">
    <cfRule type="duplicateValues" dxfId="562" priority="605" stopIfTrue="1"/>
    <cfRule type="duplicateValues" dxfId="561" priority="608" stopIfTrue="1"/>
    <cfRule type="duplicateValues" dxfId="560" priority="609" stopIfTrue="1"/>
  </conditionalFormatting>
  <conditionalFormatting sqref="A1826">
    <cfRule type="duplicateValues" dxfId="559" priority="603" stopIfTrue="1"/>
    <cfRule type="duplicateValues" priority="604" stopIfTrue="1"/>
  </conditionalFormatting>
  <conditionalFormatting sqref="A1826">
    <cfRule type="duplicateValues" dxfId="558" priority="602" stopIfTrue="1"/>
  </conditionalFormatting>
  <conditionalFormatting sqref="A1826">
    <cfRule type="duplicateValues" dxfId="557" priority="601" stopIfTrue="1"/>
  </conditionalFormatting>
  <conditionalFormatting sqref="A1826">
    <cfRule type="duplicateValues" dxfId="556" priority="610" stopIfTrue="1"/>
  </conditionalFormatting>
  <conditionalFormatting sqref="A1826">
    <cfRule type="duplicateValues" dxfId="555" priority="611" stopIfTrue="1"/>
    <cfRule type="duplicateValues" dxfId="554" priority="612" stopIfTrue="1"/>
  </conditionalFormatting>
  <conditionalFormatting sqref="A1827">
    <cfRule type="duplicateValues" dxfId="553" priority="594" stopIfTrue="1"/>
  </conditionalFormatting>
  <conditionalFormatting sqref="A1827">
    <cfRule type="duplicateValues" dxfId="552" priority="595" stopIfTrue="1"/>
  </conditionalFormatting>
  <conditionalFormatting sqref="A1827">
    <cfRule type="duplicateValues" dxfId="551" priority="593" stopIfTrue="1"/>
    <cfRule type="duplicateValues" dxfId="550" priority="596" stopIfTrue="1"/>
    <cfRule type="duplicateValues" dxfId="549" priority="597" stopIfTrue="1"/>
  </conditionalFormatting>
  <conditionalFormatting sqref="A1827">
    <cfRule type="duplicateValues" dxfId="548" priority="591" stopIfTrue="1"/>
    <cfRule type="duplicateValues" priority="592" stopIfTrue="1"/>
  </conditionalFormatting>
  <conditionalFormatting sqref="A1827">
    <cfRule type="duplicateValues" dxfId="547" priority="590" stopIfTrue="1"/>
  </conditionalFormatting>
  <conditionalFormatting sqref="A1827">
    <cfRule type="duplicateValues" dxfId="546" priority="589" stopIfTrue="1"/>
  </conditionalFormatting>
  <conditionalFormatting sqref="A1827">
    <cfRule type="duplicateValues" dxfId="545" priority="598" stopIfTrue="1"/>
  </conditionalFormatting>
  <conditionalFormatting sqref="A1827">
    <cfRule type="duplicateValues" dxfId="544" priority="599" stopIfTrue="1"/>
    <cfRule type="duplicateValues" dxfId="543" priority="600" stopIfTrue="1"/>
  </conditionalFormatting>
  <conditionalFormatting sqref="A1829">
    <cfRule type="duplicateValues" dxfId="542" priority="582" stopIfTrue="1"/>
  </conditionalFormatting>
  <conditionalFormatting sqref="A1829">
    <cfRule type="duplicateValues" dxfId="541" priority="583" stopIfTrue="1"/>
  </conditionalFormatting>
  <conditionalFormatting sqref="A1829">
    <cfRule type="duplicateValues" dxfId="540" priority="581" stopIfTrue="1"/>
    <cfRule type="duplicateValues" dxfId="539" priority="584" stopIfTrue="1"/>
    <cfRule type="duplicateValues" dxfId="538" priority="585" stopIfTrue="1"/>
  </conditionalFormatting>
  <conditionalFormatting sqref="A1829">
    <cfRule type="duplicateValues" dxfId="537" priority="579" stopIfTrue="1"/>
    <cfRule type="duplicateValues" priority="580" stopIfTrue="1"/>
  </conditionalFormatting>
  <conditionalFormatting sqref="A1829">
    <cfRule type="duplicateValues" dxfId="536" priority="578" stopIfTrue="1"/>
  </conditionalFormatting>
  <conditionalFormatting sqref="A1829">
    <cfRule type="duplicateValues" dxfId="535" priority="577" stopIfTrue="1"/>
  </conditionalFormatting>
  <conditionalFormatting sqref="A1829">
    <cfRule type="duplicateValues" dxfId="534" priority="586" stopIfTrue="1"/>
  </conditionalFormatting>
  <conditionalFormatting sqref="A1829">
    <cfRule type="duplicateValues" dxfId="533" priority="587" stopIfTrue="1"/>
    <cfRule type="duplicateValues" dxfId="532" priority="588" stopIfTrue="1"/>
  </conditionalFormatting>
  <conditionalFormatting sqref="A1830">
    <cfRule type="duplicateValues" dxfId="531" priority="568" stopIfTrue="1"/>
  </conditionalFormatting>
  <conditionalFormatting sqref="A1830">
    <cfRule type="duplicateValues" dxfId="530" priority="569" stopIfTrue="1"/>
  </conditionalFormatting>
  <conditionalFormatting sqref="A1830">
    <cfRule type="duplicateValues" dxfId="529" priority="570" stopIfTrue="1"/>
    <cfRule type="duplicateValues" dxfId="528" priority="571" stopIfTrue="1"/>
    <cfRule type="duplicateValues" dxfId="527" priority="572" stopIfTrue="1"/>
  </conditionalFormatting>
  <conditionalFormatting sqref="A1830">
    <cfRule type="duplicateValues" dxfId="526" priority="573" stopIfTrue="1"/>
    <cfRule type="duplicateValues" priority="574" stopIfTrue="1"/>
  </conditionalFormatting>
  <conditionalFormatting sqref="A1830">
    <cfRule type="duplicateValues" dxfId="525" priority="575" stopIfTrue="1"/>
    <cfRule type="duplicateValues" dxfId="524" priority="576" stopIfTrue="1"/>
  </conditionalFormatting>
  <conditionalFormatting sqref="A1832">
    <cfRule type="duplicateValues" dxfId="523" priority="561" stopIfTrue="1"/>
  </conditionalFormatting>
  <conditionalFormatting sqref="A1832">
    <cfRule type="duplicateValues" dxfId="522" priority="562" stopIfTrue="1"/>
  </conditionalFormatting>
  <conditionalFormatting sqref="A1832">
    <cfRule type="duplicateValues" dxfId="521" priority="560" stopIfTrue="1"/>
    <cfRule type="duplicateValues" dxfId="520" priority="563" stopIfTrue="1"/>
    <cfRule type="duplicateValues" dxfId="519" priority="564" stopIfTrue="1"/>
  </conditionalFormatting>
  <conditionalFormatting sqref="A1832">
    <cfRule type="duplicateValues" dxfId="518" priority="558" stopIfTrue="1"/>
    <cfRule type="duplicateValues" priority="559" stopIfTrue="1"/>
  </conditionalFormatting>
  <conditionalFormatting sqref="A1832">
    <cfRule type="duplicateValues" dxfId="517" priority="557" stopIfTrue="1"/>
  </conditionalFormatting>
  <conditionalFormatting sqref="A1832">
    <cfRule type="duplicateValues" dxfId="516" priority="556" stopIfTrue="1"/>
  </conditionalFormatting>
  <conditionalFormatting sqref="A1832">
    <cfRule type="duplicateValues" dxfId="515" priority="565" stopIfTrue="1"/>
  </conditionalFormatting>
  <conditionalFormatting sqref="A1832">
    <cfRule type="duplicateValues" dxfId="514" priority="566" stopIfTrue="1"/>
    <cfRule type="duplicateValues" dxfId="513" priority="567" stopIfTrue="1"/>
  </conditionalFormatting>
  <conditionalFormatting sqref="A1834">
    <cfRule type="duplicateValues" dxfId="512" priority="549" stopIfTrue="1"/>
  </conditionalFormatting>
  <conditionalFormatting sqref="A1834">
    <cfRule type="duplicateValues" dxfId="511" priority="550" stopIfTrue="1"/>
  </conditionalFormatting>
  <conditionalFormatting sqref="A1834">
    <cfRule type="duplicateValues" dxfId="510" priority="548" stopIfTrue="1"/>
    <cfRule type="duplicateValues" dxfId="509" priority="551" stopIfTrue="1"/>
    <cfRule type="duplicateValues" dxfId="508" priority="552" stopIfTrue="1"/>
  </conditionalFormatting>
  <conditionalFormatting sqref="A1834">
    <cfRule type="duplicateValues" dxfId="507" priority="546" stopIfTrue="1"/>
    <cfRule type="duplicateValues" priority="547" stopIfTrue="1"/>
  </conditionalFormatting>
  <conditionalFormatting sqref="A1834">
    <cfRule type="duplicateValues" dxfId="506" priority="545" stopIfTrue="1"/>
  </conditionalFormatting>
  <conditionalFormatting sqref="A1834">
    <cfRule type="duplicateValues" dxfId="505" priority="544" stopIfTrue="1"/>
  </conditionalFormatting>
  <conditionalFormatting sqref="A1834">
    <cfRule type="duplicateValues" dxfId="504" priority="553" stopIfTrue="1"/>
  </conditionalFormatting>
  <conditionalFormatting sqref="A1834">
    <cfRule type="duplicateValues" dxfId="503" priority="554" stopIfTrue="1"/>
    <cfRule type="duplicateValues" dxfId="502" priority="555" stopIfTrue="1"/>
  </conditionalFormatting>
  <conditionalFormatting sqref="A1835">
    <cfRule type="duplicateValues" dxfId="501" priority="537" stopIfTrue="1"/>
  </conditionalFormatting>
  <conditionalFormatting sqref="A1835">
    <cfRule type="duplicateValues" dxfId="500" priority="538" stopIfTrue="1"/>
  </conditionalFormatting>
  <conditionalFormatting sqref="A1835">
    <cfRule type="duplicateValues" dxfId="499" priority="536" stopIfTrue="1"/>
    <cfRule type="duplicateValues" dxfId="498" priority="539" stopIfTrue="1"/>
    <cfRule type="duplicateValues" dxfId="497" priority="540" stopIfTrue="1"/>
  </conditionalFormatting>
  <conditionalFormatting sqref="A1835">
    <cfRule type="duplicateValues" dxfId="496" priority="534" stopIfTrue="1"/>
    <cfRule type="duplicateValues" priority="535" stopIfTrue="1"/>
  </conditionalFormatting>
  <conditionalFormatting sqref="A1835">
    <cfRule type="duplicateValues" dxfId="495" priority="533" stopIfTrue="1"/>
  </conditionalFormatting>
  <conditionalFormatting sqref="A1835">
    <cfRule type="duplicateValues" dxfId="494" priority="532" stopIfTrue="1"/>
  </conditionalFormatting>
  <conditionalFormatting sqref="A1835">
    <cfRule type="duplicateValues" dxfId="493" priority="541" stopIfTrue="1"/>
  </conditionalFormatting>
  <conditionalFormatting sqref="A1835">
    <cfRule type="duplicateValues" dxfId="492" priority="542" stopIfTrue="1"/>
    <cfRule type="duplicateValues" dxfId="491" priority="543" stopIfTrue="1"/>
  </conditionalFormatting>
  <conditionalFormatting sqref="A1833">
    <cfRule type="duplicateValues" dxfId="490" priority="525" stopIfTrue="1"/>
  </conditionalFormatting>
  <conditionalFormatting sqref="A1833">
    <cfRule type="duplicateValues" dxfId="489" priority="526" stopIfTrue="1"/>
  </conditionalFormatting>
  <conditionalFormatting sqref="A1833">
    <cfRule type="duplicateValues" dxfId="488" priority="524" stopIfTrue="1"/>
    <cfRule type="duplicateValues" dxfId="487" priority="527" stopIfTrue="1"/>
    <cfRule type="duplicateValues" dxfId="486" priority="528" stopIfTrue="1"/>
  </conditionalFormatting>
  <conditionalFormatting sqref="A1833">
    <cfRule type="duplicateValues" dxfId="485" priority="522" stopIfTrue="1"/>
    <cfRule type="duplicateValues" priority="523" stopIfTrue="1"/>
  </conditionalFormatting>
  <conditionalFormatting sqref="A1833">
    <cfRule type="duplicateValues" dxfId="484" priority="521" stopIfTrue="1"/>
  </conditionalFormatting>
  <conditionalFormatting sqref="A1833">
    <cfRule type="duplicateValues" dxfId="483" priority="520" stopIfTrue="1"/>
  </conditionalFormatting>
  <conditionalFormatting sqref="A1833">
    <cfRule type="duplicateValues" dxfId="482" priority="529" stopIfTrue="1"/>
  </conditionalFormatting>
  <conditionalFormatting sqref="A1833">
    <cfRule type="duplicateValues" dxfId="481" priority="530" stopIfTrue="1"/>
    <cfRule type="duplicateValues" dxfId="480" priority="531" stopIfTrue="1"/>
  </conditionalFormatting>
  <conditionalFormatting sqref="A1836:A1837">
    <cfRule type="duplicateValues" dxfId="479" priority="513" stopIfTrue="1"/>
  </conditionalFormatting>
  <conditionalFormatting sqref="A1836:A1837">
    <cfRule type="duplicateValues" dxfId="478" priority="514" stopIfTrue="1"/>
  </conditionalFormatting>
  <conditionalFormatting sqref="A1836:A1837">
    <cfRule type="duplicateValues" dxfId="477" priority="512" stopIfTrue="1"/>
    <cfRule type="duplicateValues" dxfId="476" priority="515" stopIfTrue="1"/>
    <cfRule type="duplicateValues" dxfId="475" priority="516" stopIfTrue="1"/>
  </conditionalFormatting>
  <conditionalFormatting sqref="A1836:A1837">
    <cfRule type="duplicateValues" dxfId="474" priority="510" stopIfTrue="1"/>
    <cfRule type="duplicateValues" priority="511" stopIfTrue="1"/>
  </conditionalFormatting>
  <conditionalFormatting sqref="A1836:A1837">
    <cfRule type="duplicateValues" dxfId="473" priority="509" stopIfTrue="1"/>
  </conditionalFormatting>
  <conditionalFormatting sqref="A1836:A1837">
    <cfRule type="duplicateValues" dxfId="472" priority="508" stopIfTrue="1"/>
  </conditionalFormatting>
  <conditionalFormatting sqref="A1836:A1837">
    <cfRule type="duplicateValues" dxfId="471" priority="517" stopIfTrue="1"/>
  </conditionalFormatting>
  <conditionalFormatting sqref="A1836:A1837">
    <cfRule type="duplicateValues" dxfId="470" priority="518" stopIfTrue="1"/>
    <cfRule type="duplicateValues" dxfId="469" priority="519" stopIfTrue="1"/>
  </conditionalFormatting>
  <conditionalFormatting sqref="A1838 A1842:A1844">
    <cfRule type="duplicateValues" dxfId="468" priority="489" stopIfTrue="1"/>
  </conditionalFormatting>
  <conditionalFormatting sqref="A1838 A1842:A1844">
    <cfRule type="duplicateValues" dxfId="467" priority="490" stopIfTrue="1"/>
  </conditionalFormatting>
  <conditionalFormatting sqref="A1838 A1842:A1844">
    <cfRule type="duplicateValues" dxfId="466" priority="488" stopIfTrue="1"/>
    <cfRule type="duplicateValues" dxfId="465" priority="491" stopIfTrue="1"/>
    <cfRule type="duplicateValues" dxfId="464" priority="492" stopIfTrue="1"/>
  </conditionalFormatting>
  <conditionalFormatting sqref="A1838 A1842:A1844">
    <cfRule type="duplicateValues" dxfId="463" priority="486" stopIfTrue="1"/>
    <cfRule type="duplicateValues" priority="487" stopIfTrue="1"/>
  </conditionalFormatting>
  <conditionalFormatting sqref="A1838">
    <cfRule type="duplicateValues" dxfId="462" priority="485" stopIfTrue="1"/>
  </conditionalFormatting>
  <conditionalFormatting sqref="A1838">
    <cfRule type="duplicateValues" dxfId="461" priority="484" stopIfTrue="1"/>
  </conditionalFormatting>
  <conditionalFormatting sqref="A1838">
    <cfRule type="duplicateValues" dxfId="460" priority="493" stopIfTrue="1"/>
  </conditionalFormatting>
  <conditionalFormatting sqref="A1838 A1842:A1844">
    <cfRule type="duplicateValues" dxfId="459" priority="494" stopIfTrue="1"/>
    <cfRule type="duplicateValues" dxfId="458" priority="495" stopIfTrue="1"/>
  </conditionalFormatting>
  <conditionalFormatting sqref="A1839">
    <cfRule type="duplicateValues" dxfId="457" priority="477" stopIfTrue="1"/>
  </conditionalFormatting>
  <conditionalFormatting sqref="A1839">
    <cfRule type="duplicateValues" dxfId="456" priority="478" stopIfTrue="1"/>
  </conditionalFormatting>
  <conditionalFormatting sqref="A1839">
    <cfRule type="duplicateValues" dxfId="455" priority="476" stopIfTrue="1"/>
    <cfRule type="duplicateValues" dxfId="454" priority="479" stopIfTrue="1"/>
    <cfRule type="duplicateValues" dxfId="453" priority="480" stopIfTrue="1"/>
  </conditionalFormatting>
  <conditionalFormatting sqref="A1839">
    <cfRule type="duplicateValues" dxfId="452" priority="474" stopIfTrue="1"/>
    <cfRule type="duplicateValues" priority="475" stopIfTrue="1"/>
  </conditionalFormatting>
  <conditionalFormatting sqref="A1839">
    <cfRule type="duplicateValues" dxfId="451" priority="473" stopIfTrue="1"/>
  </conditionalFormatting>
  <conditionalFormatting sqref="A1839">
    <cfRule type="duplicateValues" dxfId="450" priority="472" stopIfTrue="1"/>
  </conditionalFormatting>
  <conditionalFormatting sqref="A1839">
    <cfRule type="duplicateValues" dxfId="449" priority="481" stopIfTrue="1"/>
  </conditionalFormatting>
  <conditionalFormatting sqref="A1839">
    <cfRule type="duplicateValues" dxfId="448" priority="482" stopIfTrue="1"/>
    <cfRule type="duplicateValues" dxfId="447" priority="483" stopIfTrue="1"/>
  </conditionalFormatting>
  <conditionalFormatting sqref="A1840">
    <cfRule type="duplicateValues" dxfId="446" priority="465" stopIfTrue="1"/>
  </conditionalFormatting>
  <conditionalFormatting sqref="A1840">
    <cfRule type="duplicateValues" dxfId="445" priority="466" stopIfTrue="1"/>
  </conditionalFormatting>
  <conditionalFormatting sqref="A1840">
    <cfRule type="duplicateValues" dxfId="444" priority="464" stopIfTrue="1"/>
    <cfRule type="duplicateValues" dxfId="443" priority="467" stopIfTrue="1"/>
    <cfRule type="duplicateValues" dxfId="442" priority="468" stopIfTrue="1"/>
  </conditionalFormatting>
  <conditionalFormatting sqref="A1840">
    <cfRule type="duplicateValues" dxfId="441" priority="462" stopIfTrue="1"/>
    <cfRule type="duplicateValues" priority="463" stopIfTrue="1"/>
  </conditionalFormatting>
  <conditionalFormatting sqref="A1840">
    <cfRule type="duplicateValues" dxfId="440" priority="461" stopIfTrue="1"/>
  </conditionalFormatting>
  <conditionalFormatting sqref="A1840">
    <cfRule type="duplicateValues" dxfId="439" priority="460" stopIfTrue="1"/>
  </conditionalFormatting>
  <conditionalFormatting sqref="A1840">
    <cfRule type="duplicateValues" dxfId="438" priority="469" stopIfTrue="1"/>
  </conditionalFormatting>
  <conditionalFormatting sqref="A1840">
    <cfRule type="duplicateValues" dxfId="437" priority="470" stopIfTrue="1"/>
    <cfRule type="duplicateValues" dxfId="436" priority="471" stopIfTrue="1"/>
  </conditionalFormatting>
  <conditionalFormatting sqref="A1841">
    <cfRule type="duplicateValues" dxfId="435" priority="453" stopIfTrue="1"/>
  </conditionalFormatting>
  <conditionalFormatting sqref="A1841">
    <cfRule type="duplicateValues" dxfId="434" priority="454" stopIfTrue="1"/>
  </conditionalFormatting>
  <conditionalFormatting sqref="A1841">
    <cfRule type="duplicateValues" dxfId="433" priority="452" stopIfTrue="1"/>
    <cfRule type="duplicateValues" dxfId="432" priority="455" stopIfTrue="1"/>
    <cfRule type="duplicateValues" dxfId="431" priority="456" stopIfTrue="1"/>
  </conditionalFormatting>
  <conditionalFormatting sqref="A1841">
    <cfRule type="duplicateValues" dxfId="430" priority="450" stopIfTrue="1"/>
    <cfRule type="duplicateValues" priority="451" stopIfTrue="1"/>
  </conditionalFormatting>
  <conditionalFormatting sqref="A1841">
    <cfRule type="duplicateValues" dxfId="429" priority="449" stopIfTrue="1"/>
  </conditionalFormatting>
  <conditionalFormatting sqref="A1841">
    <cfRule type="duplicateValues" dxfId="428" priority="448" stopIfTrue="1"/>
  </conditionalFormatting>
  <conditionalFormatting sqref="A1841">
    <cfRule type="duplicateValues" dxfId="427" priority="457" stopIfTrue="1"/>
  </conditionalFormatting>
  <conditionalFormatting sqref="A1841">
    <cfRule type="duplicateValues" dxfId="426" priority="458" stopIfTrue="1"/>
    <cfRule type="duplicateValues" dxfId="425" priority="459" stopIfTrue="1"/>
  </conditionalFormatting>
  <conditionalFormatting sqref="A1785">
    <cfRule type="duplicateValues" dxfId="424" priority="441" stopIfTrue="1"/>
  </conditionalFormatting>
  <conditionalFormatting sqref="A1785">
    <cfRule type="duplicateValues" dxfId="423" priority="442" stopIfTrue="1"/>
  </conditionalFormatting>
  <conditionalFormatting sqref="A1785">
    <cfRule type="duplicateValues" dxfId="422" priority="440" stopIfTrue="1"/>
    <cfRule type="duplicateValues" dxfId="421" priority="443" stopIfTrue="1"/>
    <cfRule type="duplicateValues" dxfId="420" priority="444" stopIfTrue="1"/>
  </conditionalFormatting>
  <conditionalFormatting sqref="A1785">
    <cfRule type="duplicateValues" dxfId="419" priority="438" stopIfTrue="1"/>
    <cfRule type="duplicateValues" priority="439" stopIfTrue="1"/>
  </conditionalFormatting>
  <conditionalFormatting sqref="A1785">
    <cfRule type="duplicateValues" dxfId="418" priority="445" stopIfTrue="1"/>
  </conditionalFormatting>
  <conditionalFormatting sqref="A1785">
    <cfRule type="duplicateValues" dxfId="417" priority="446" stopIfTrue="1"/>
    <cfRule type="duplicateValues" dxfId="416" priority="447" stopIfTrue="1"/>
  </conditionalFormatting>
  <conditionalFormatting sqref="A1785">
    <cfRule type="duplicateValues" dxfId="415" priority="437" stopIfTrue="1"/>
  </conditionalFormatting>
  <conditionalFormatting sqref="A1785">
    <cfRule type="duplicateValues" dxfId="414" priority="436" stopIfTrue="1"/>
  </conditionalFormatting>
  <conditionalFormatting sqref="A1761">
    <cfRule type="duplicateValues" dxfId="413" priority="430" stopIfTrue="1"/>
  </conditionalFormatting>
  <conditionalFormatting sqref="A1761">
    <cfRule type="duplicateValues" dxfId="412" priority="431" stopIfTrue="1"/>
  </conditionalFormatting>
  <conditionalFormatting sqref="A1761">
    <cfRule type="duplicateValues" dxfId="411" priority="429" stopIfTrue="1"/>
    <cfRule type="duplicateValues" dxfId="410" priority="432" stopIfTrue="1"/>
    <cfRule type="duplicateValues" dxfId="409" priority="433" stopIfTrue="1"/>
  </conditionalFormatting>
  <conditionalFormatting sqref="A1761">
    <cfRule type="duplicateValues" dxfId="408" priority="427" stopIfTrue="1"/>
    <cfRule type="duplicateValues" priority="428" stopIfTrue="1"/>
  </conditionalFormatting>
  <conditionalFormatting sqref="A1761">
    <cfRule type="duplicateValues" dxfId="407" priority="434" stopIfTrue="1"/>
    <cfRule type="duplicateValues" dxfId="406" priority="435" stopIfTrue="1"/>
  </conditionalFormatting>
  <conditionalFormatting sqref="A1854 A1856 A1859 A1863 A1867:A1869">
    <cfRule type="duplicateValues" dxfId="405" priority="420" stopIfTrue="1"/>
  </conditionalFormatting>
  <conditionalFormatting sqref="A1854 A1856 A1859 A1863 A1867:A1869">
    <cfRule type="duplicateValues" dxfId="404" priority="421" stopIfTrue="1"/>
  </conditionalFormatting>
  <conditionalFormatting sqref="A1854 A1856 A1859 A1863 A1867:A1869">
    <cfRule type="duplicateValues" dxfId="403" priority="419" stopIfTrue="1"/>
    <cfRule type="duplicateValues" dxfId="402" priority="422" stopIfTrue="1"/>
    <cfRule type="duplicateValues" dxfId="401" priority="423" stopIfTrue="1"/>
  </conditionalFormatting>
  <conditionalFormatting sqref="A1854 A1856 A1859 A1863 A1867:A1869">
    <cfRule type="duplicateValues" dxfId="400" priority="417" stopIfTrue="1"/>
    <cfRule type="duplicateValues" priority="418" stopIfTrue="1"/>
  </conditionalFormatting>
  <conditionalFormatting sqref="A1854">
    <cfRule type="duplicateValues" dxfId="399" priority="416" stopIfTrue="1"/>
  </conditionalFormatting>
  <conditionalFormatting sqref="A1854">
    <cfRule type="duplicateValues" dxfId="398" priority="415" stopIfTrue="1"/>
  </conditionalFormatting>
  <conditionalFormatting sqref="A1854">
    <cfRule type="duplicateValues" dxfId="397" priority="424" stopIfTrue="1"/>
  </conditionalFormatting>
  <conditionalFormatting sqref="A1854 A1856 A1859 A1863 A1867:A1869">
    <cfRule type="duplicateValues" dxfId="396" priority="425" stopIfTrue="1"/>
    <cfRule type="duplicateValues" dxfId="395" priority="426" stopIfTrue="1"/>
  </conditionalFormatting>
  <conditionalFormatting sqref="A1845">
    <cfRule type="duplicateValues" dxfId="394" priority="408" stopIfTrue="1"/>
  </conditionalFormatting>
  <conditionalFormatting sqref="A1845">
    <cfRule type="duplicateValues" dxfId="393" priority="409" stopIfTrue="1"/>
  </conditionalFormatting>
  <conditionalFormatting sqref="A1845">
    <cfRule type="duplicateValues" dxfId="392" priority="407" stopIfTrue="1"/>
    <cfRule type="duplicateValues" dxfId="391" priority="410" stopIfTrue="1"/>
    <cfRule type="duplicateValues" dxfId="390" priority="411" stopIfTrue="1"/>
  </conditionalFormatting>
  <conditionalFormatting sqref="A1845">
    <cfRule type="duplicateValues" dxfId="389" priority="405" stopIfTrue="1"/>
    <cfRule type="duplicateValues" priority="406" stopIfTrue="1"/>
  </conditionalFormatting>
  <conditionalFormatting sqref="A1845">
    <cfRule type="duplicateValues" dxfId="388" priority="404" stopIfTrue="1"/>
  </conditionalFormatting>
  <conditionalFormatting sqref="A1845">
    <cfRule type="duplicateValues" dxfId="387" priority="403" stopIfTrue="1"/>
  </conditionalFormatting>
  <conditionalFormatting sqref="A1845">
    <cfRule type="duplicateValues" dxfId="386" priority="412" stopIfTrue="1"/>
  </conditionalFormatting>
  <conditionalFormatting sqref="A1845">
    <cfRule type="duplicateValues" dxfId="385" priority="413" stopIfTrue="1"/>
    <cfRule type="duplicateValues" dxfId="384" priority="414" stopIfTrue="1"/>
  </conditionalFormatting>
  <conditionalFormatting sqref="A1846">
    <cfRule type="duplicateValues" dxfId="383" priority="396" stopIfTrue="1"/>
  </conditionalFormatting>
  <conditionalFormatting sqref="A1846">
    <cfRule type="duplicateValues" dxfId="382" priority="397" stopIfTrue="1"/>
  </conditionalFormatting>
  <conditionalFormatting sqref="A1846">
    <cfRule type="duplicateValues" dxfId="381" priority="395" stopIfTrue="1"/>
    <cfRule type="duplicateValues" dxfId="380" priority="398" stopIfTrue="1"/>
    <cfRule type="duplicateValues" dxfId="379" priority="399" stopIfTrue="1"/>
  </conditionalFormatting>
  <conditionalFormatting sqref="A1846">
    <cfRule type="duplicateValues" dxfId="378" priority="393" stopIfTrue="1"/>
    <cfRule type="duplicateValues" priority="394" stopIfTrue="1"/>
  </conditionalFormatting>
  <conditionalFormatting sqref="A1846">
    <cfRule type="duplicateValues" dxfId="377" priority="392" stopIfTrue="1"/>
  </conditionalFormatting>
  <conditionalFormatting sqref="A1846">
    <cfRule type="duplicateValues" dxfId="376" priority="391" stopIfTrue="1"/>
  </conditionalFormatting>
  <conditionalFormatting sqref="A1846">
    <cfRule type="duplicateValues" dxfId="375" priority="400" stopIfTrue="1"/>
  </conditionalFormatting>
  <conditionalFormatting sqref="A1846">
    <cfRule type="duplicateValues" dxfId="374" priority="401" stopIfTrue="1"/>
    <cfRule type="duplicateValues" dxfId="373" priority="402" stopIfTrue="1"/>
  </conditionalFormatting>
  <conditionalFormatting sqref="A1847">
    <cfRule type="duplicateValues" dxfId="372" priority="384" stopIfTrue="1"/>
  </conditionalFormatting>
  <conditionalFormatting sqref="A1847">
    <cfRule type="duplicateValues" dxfId="371" priority="385" stopIfTrue="1"/>
  </conditionalFormatting>
  <conditionalFormatting sqref="A1847">
    <cfRule type="duplicateValues" dxfId="370" priority="383" stopIfTrue="1"/>
    <cfRule type="duplicateValues" dxfId="369" priority="386" stopIfTrue="1"/>
    <cfRule type="duplicateValues" dxfId="368" priority="387" stopIfTrue="1"/>
  </conditionalFormatting>
  <conditionalFormatting sqref="A1847">
    <cfRule type="duplicateValues" dxfId="367" priority="381" stopIfTrue="1"/>
    <cfRule type="duplicateValues" priority="382" stopIfTrue="1"/>
  </conditionalFormatting>
  <conditionalFormatting sqref="A1847">
    <cfRule type="duplicateValues" dxfId="366" priority="380" stopIfTrue="1"/>
  </conditionalFormatting>
  <conditionalFormatting sqref="A1847">
    <cfRule type="duplicateValues" dxfId="365" priority="379" stopIfTrue="1"/>
  </conditionalFormatting>
  <conditionalFormatting sqref="A1847">
    <cfRule type="duplicateValues" dxfId="364" priority="388" stopIfTrue="1"/>
  </conditionalFormatting>
  <conditionalFormatting sqref="A1847">
    <cfRule type="duplicateValues" dxfId="363" priority="389" stopIfTrue="1"/>
    <cfRule type="duplicateValues" dxfId="362" priority="390" stopIfTrue="1"/>
  </conditionalFormatting>
  <conditionalFormatting sqref="A1848">
    <cfRule type="duplicateValues" dxfId="361" priority="372" stopIfTrue="1"/>
  </conditionalFormatting>
  <conditionalFormatting sqref="A1848">
    <cfRule type="duplicateValues" dxfId="360" priority="373" stopIfTrue="1"/>
  </conditionalFormatting>
  <conditionalFormatting sqref="A1848">
    <cfRule type="duplicateValues" dxfId="359" priority="371" stopIfTrue="1"/>
    <cfRule type="duplicateValues" dxfId="358" priority="374" stopIfTrue="1"/>
    <cfRule type="duplicateValues" dxfId="357" priority="375" stopIfTrue="1"/>
  </conditionalFormatting>
  <conditionalFormatting sqref="A1848">
    <cfRule type="duplicateValues" dxfId="356" priority="369" stopIfTrue="1"/>
    <cfRule type="duplicateValues" priority="370" stopIfTrue="1"/>
  </conditionalFormatting>
  <conditionalFormatting sqref="A1848">
    <cfRule type="duplicateValues" dxfId="355" priority="368" stopIfTrue="1"/>
  </conditionalFormatting>
  <conditionalFormatting sqref="A1848">
    <cfRule type="duplicateValues" dxfId="354" priority="367" stopIfTrue="1"/>
  </conditionalFormatting>
  <conditionalFormatting sqref="A1848">
    <cfRule type="duplicateValues" dxfId="353" priority="376" stopIfTrue="1"/>
  </conditionalFormatting>
  <conditionalFormatting sqref="A1848">
    <cfRule type="duplicateValues" dxfId="352" priority="377" stopIfTrue="1"/>
    <cfRule type="duplicateValues" dxfId="351" priority="378" stopIfTrue="1"/>
  </conditionalFormatting>
  <conditionalFormatting sqref="A1849">
    <cfRule type="duplicateValues" dxfId="350" priority="360" stopIfTrue="1"/>
  </conditionalFormatting>
  <conditionalFormatting sqref="A1849">
    <cfRule type="duplicateValues" dxfId="349" priority="361" stopIfTrue="1"/>
  </conditionalFormatting>
  <conditionalFormatting sqref="A1849">
    <cfRule type="duplicateValues" dxfId="348" priority="359" stopIfTrue="1"/>
    <cfRule type="duplicateValues" dxfId="347" priority="362" stopIfTrue="1"/>
    <cfRule type="duplicateValues" dxfId="346" priority="363" stopIfTrue="1"/>
  </conditionalFormatting>
  <conditionalFormatting sqref="A1849">
    <cfRule type="duplicateValues" dxfId="345" priority="357" stopIfTrue="1"/>
    <cfRule type="duplicateValues" priority="358" stopIfTrue="1"/>
  </conditionalFormatting>
  <conditionalFormatting sqref="A1849">
    <cfRule type="duplicateValues" dxfId="344" priority="356" stopIfTrue="1"/>
  </conditionalFormatting>
  <conditionalFormatting sqref="A1849">
    <cfRule type="duplicateValues" dxfId="343" priority="355" stopIfTrue="1"/>
  </conditionalFormatting>
  <conditionalFormatting sqref="A1849">
    <cfRule type="duplicateValues" dxfId="342" priority="364" stopIfTrue="1"/>
  </conditionalFormatting>
  <conditionalFormatting sqref="A1849">
    <cfRule type="duplicateValues" dxfId="341" priority="365" stopIfTrue="1"/>
    <cfRule type="duplicateValues" dxfId="340" priority="366" stopIfTrue="1"/>
  </conditionalFormatting>
  <conditionalFormatting sqref="A1850">
    <cfRule type="duplicateValues" dxfId="339" priority="348" stopIfTrue="1"/>
  </conditionalFormatting>
  <conditionalFormatting sqref="A1850">
    <cfRule type="duplicateValues" dxfId="338" priority="349" stopIfTrue="1"/>
  </conditionalFormatting>
  <conditionalFormatting sqref="A1850">
    <cfRule type="duplicateValues" dxfId="337" priority="347" stopIfTrue="1"/>
    <cfRule type="duplicateValues" dxfId="336" priority="350" stopIfTrue="1"/>
    <cfRule type="duplicateValues" dxfId="335" priority="351" stopIfTrue="1"/>
  </conditionalFormatting>
  <conditionalFormatting sqref="A1850">
    <cfRule type="duplicateValues" dxfId="334" priority="345" stopIfTrue="1"/>
    <cfRule type="duplicateValues" priority="346" stopIfTrue="1"/>
  </conditionalFormatting>
  <conditionalFormatting sqref="A1850">
    <cfRule type="duplicateValues" dxfId="333" priority="344" stopIfTrue="1"/>
  </conditionalFormatting>
  <conditionalFormatting sqref="A1850">
    <cfRule type="duplicateValues" dxfId="332" priority="343" stopIfTrue="1"/>
  </conditionalFormatting>
  <conditionalFormatting sqref="A1850">
    <cfRule type="duplicateValues" dxfId="331" priority="352" stopIfTrue="1"/>
  </conditionalFormatting>
  <conditionalFormatting sqref="A1850">
    <cfRule type="duplicateValues" dxfId="330" priority="353" stopIfTrue="1"/>
    <cfRule type="duplicateValues" dxfId="329" priority="354" stopIfTrue="1"/>
  </conditionalFormatting>
  <conditionalFormatting sqref="A1851">
    <cfRule type="duplicateValues" dxfId="328" priority="337" stopIfTrue="1"/>
  </conditionalFormatting>
  <conditionalFormatting sqref="A1851">
    <cfRule type="duplicateValues" dxfId="327" priority="338" stopIfTrue="1"/>
  </conditionalFormatting>
  <conditionalFormatting sqref="A1851">
    <cfRule type="duplicateValues" dxfId="326" priority="336" stopIfTrue="1"/>
    <cfRule type="duplicateValues" dxfId="325" priority="339" stopIfTrue="1"/>
    <cfRule type="duplicateValues" dxfId="324" priority="340" stopIfTrue="1"/>
  </conditionalFormatting>
  <conditionalFormatting sqref="A1851">
    <cfRule type="duplicateValues" dxfId="323" priority="334" stopIfTrue="1"/>
    <cfRule type="duplicateValues" priority="335" stopIfTrue="1"/>
  </conditionalFormatting>
  <conditionalFormatting sqref="A1851">
    <cfRule type="duplicateValues" dxfId="322" priority="341" stopIfTrue="1"/>
    <cfRule type="duplicateValues" dxfId="321" priority="342" stopIfTrue="1"/>
  </conditionalFormatting>
  <conditionalFormatting sqref="A1852">
    <cfRule type="duplicateValues" dxfId="320" priority="328" stopIfTrue="1"/>
  </conditionalFormatting>
  <conditionalFormatting sqref="A1852">
    <cfRule type="duplicateValues" dxfId="319" priority="329" stopIfTrue="1"/>
  </conditionalFormatting>
  <conditionalFormatting sqref="A1852">
    <cfRule type="duplicateValues" dxfId="318" priority="327" stopIfTrue="1"/>
    <cfRule type="duplicateValues" dxfId="317" priority="330" stopIfTrue="1"/>
    <cfRule type="duplicateValues" dxfId="316" priority="331" stopIfTrue="1"/>
  </conditionalFormatting>
  <conditionalFormatting sqref="A1852">
    <cfRule type="duplicateValues" dxfId="315" priority="325" stopIfTrue="1"/>
    <cfRule type="duplicateValues" priority="326" stopIfTrue="1"/>
  </conditionalFormatting>
  <conditionalFormatting sqref="A1852">
    <cfRule type="duplicateValues" dxfId="314" priority="332" stopIfTrue="1"/>
    <cfRule type="duplicateValues" dxfId="313" priority="333" stopIfTrue="1"/>
  </conditionalFormatting>
  <conditionalFormatting sqref="A1853">
    <cfRule type="duplicateValues" dxfId="312" priority="319" stopIfTrue="1"/>
  </conditionalFormatting>
  <conditionalFormatting sqref="A1853">
    <cfRule type="duplicateValues" dxfId="311" priority="320" stopIfTrue="1"/>
  </conditionalFormatting>
  <conditionalFormatting sqref="A1853">
    <cfRule type="duplicateValues" dxfId="310" priority="318" stopIfTrue="1"/>
    <cfRule type="duplicateValues" dxfId="309" priority="321" stopIfTrue="1"/>
    <cfRule type="duplicateValues" dxfId="308" priority="322" stopIfTrue="1"/>
  </conditionalFormatting>
  <conditionalFormatting sqref="A1853">
    <cfRule type="duplicateValues" dxfId="307" priority="316" stopIfTrue="1"/>
    <cfRule type="duplicateValues" priority="317" stopIfTrue="1"/>
  </conditionalFormatting>
  <conditionalFormatting sqref="A1853">
    <cfRule type="duplicateValues" dxfId="306" priority="323" stopIfTrue="1"/>
    <cfRule type="duplicateValues" dxfId="305" priority="324" stopIfTrue="1"/>
  </conditionalFormatting>
  <conditionalFormatting sqref="A1855">
    <cfRule type="duplicateValues" dxfId="304" priority="310" stopIfTrue="1"/>
  </conditionalFormatting>
  <conditionalFormatting sqref="A1855">
    <cfRule type="duplicateValues" dxfId="303" priority="311" stopIfTrue="1"/>
  </conditionalFormatting>
  <conditionalFormatting sqref="A1855">
    <cfRule type="duplicateValues" dxfId="302" priority="309" stopIfTrue="1"/>
    <cfRule type="duplicateValues" dxfId="301" priority="312" stopIfTrue="1"/>
    <cfRule type="duplicateValues" dxfId="300" priority="313" stopIfTrue="1"/>
  </conditionalFormatting>
  <conditionalFormatting sqref="A1855">
    <cfRule type="duplicateValues" dxfId="299" priority="307" stopIfTrue="1"/>
    <cfRule type="duplicateValues" priority="308" stopIfTrue="1"/>
  </conditionalFormatting>
  <conditionalFormatting sqref="A1855">
    <cfRule type="duplicateValues" dxfId="298" priority="314" stopIfTrue="1"/>
    <cfRule type="duplicateValues" dxfId="297" priority="315" stopIfTrue="1"/>
  </conditionalFormatting>
  <conditionalFormatting sqref="A1857">
    <cfRule type="duplicateValues" dxfId="296" priority="298" stopIfTrue="1"/>
  </conditionalFormatting>
  <conditionalFormatting sqref="A1857">
    <cfRule type="duplicateValues" dxfId="295" priority="299" stopIfTrue="1"/>
  </conditionalFormatting>
  <conditionalFormatting sqref="A1857">
    <cfRule type="duplicateValues" dxfId="294" priority="300" stopIfTrue="1"/>
    <cfRule type="duplicateValues" dxfId="293" priority="301" stopIfTrue="1"/>
    <cfRule type="duplicateValues" dxfId="292" priority="302" stopIfTrue="1"/>
  </conditionalFormatting>
  <conditionalFormatting sqref="A1857">
    <cfRule type="duplicateValues" dxfId="291" priority="303" stopIfTrue="1"/>
    <cfRule type="duplicateValues" priority="304" stopIfTrue="1"/>
  </conditionalFormatting>
  <conditionalFormatting sqref="A1857">
    <cfRule type="duplicateValues" dxfId="290" priority="305" stopIfTrue="1"/>
    <cfRule type="duplicateValues" dxfId="289" priority="306" stopIfTrue="1"/>
  </conditionalFormatting>
  <conditionalFormatting sqref="A1858">
    <cfRule type="duplicateValues" dxfId="288" priority="289" stopIfTrue="1"/>
  </conditionalFormatting>
  <conditionalFormatting sqref="A1858">
    <cfRule type="duplicateValues" dxfId="287" priority="290" stopIfTrue="1"/>
  </conditionalFormatting>
  <conditionalFormatting sqref="A1858">
    <cfRule type="duplicateValues" dxfId="286" priority="291" stopIfTrue="1"/>
    <cfRule type="duplicateValues" dxfId="285" priority="292" stopIfTrue="1"/>
    <cfRule type="duplicateValues" dxfId="284" priority="293" stopIfTrue="1"/>
  </conditionalFormatting>
  <conditionalFormatting sqref="A1858">
    <cfRule type="duplicateValues" dxfId="283" priority="294" stopIfTrue="1"/>
    <cfRule type="duplicateValues" priority="295" stopIfTrue="1"/>
  </conditionalFormatting>
  <conditionalFormatting sqref="A1858">
    <cfRule type="duplicateValues" dxfId="282" priority="296" stopIfTrue="1"/>
    <cfRule type="duplicateValues" dxfId="281" priority="297" stopIfTrue="1"/>
  </conditionalFormatting>
  <conditionalFormatting sqref="A1860">
    <cfRule type="duplicateValues" dxfId="280" priority="280" stopIfTrue="1"/>
  </conditionalFormatting>
  <conditionalFormatting sqref="A1860">
    <cfRule type="duplicateValues" dxfId="279" priority="281" stopIfTrue="1"/>
  </conditionalFormatting>
  <conditionalFormatting sqref="A1860">
    <cfRule type="duplicateValues" dxfId="278" priority="282" stopIfTrue="1"/>
    <cfRule type="duplicateValues" dxfId="277" priority="283" stopIfTrue="1"/>
    <cfRule type="duplicateValues" dxfId="276" priority="284" stopIfTrue="1"/>
  </conditionalFormatting>
  <conditionalFormatting sqref="A1860">
    <cfRule type="duplicateValues" dxfId="275" priority="285" stopIfTrue="1"/>
    <cfRule type="duplicateValues" priority="286" stopIfTrue="1"/>
  </conditionalFormatting>
  <conditionalFormatting sqref="A1860">
    <cfRule type="duplicateValues" dxfId="274" priority="287" stopIfTrue="1"/>
    <cfRule type="duplicateValues" dxfId="273" priority="288" stopIfTrue="1"/>
  </conditionalFormatting>
  <conditionalFormatting sqref="A1861">
    <cfRule type="duplicateValues" dxfId="272" priority="271" stopIfTrue="1"/>
  </conditionalFormatting>
  <conditionalFormatting sqref="A1861">
    <cfRule type="duplicateValues" dxfId="271" priority="272" stopIfTrue="1"/>
  </conditionalFormatting>
  <conditionalFormatting sqref="A1861">
    <cfRule type="duplicateValues" dxfId="270" priority="273" stopIfTrue="1"/>
    <cfRule type="duplicateValues" dxfId="269" priority="274" stopIfTrue="1"/>
    <cfRule type="duplicateValues" dxfId="268" priority="275" stopIfTrue="1"/>
  </conditionalFormatting>
  <conditionalFormatting sqref="A1861">
    <cfRule type="duplicateValues" dxfId="267" priority="276" stopIfTrue="1"/>
    <cfRule type="duplicateValues" priority="277" stopIfTrue="1"/>
  </conditionalFormatting>
  <conditionalFormatting sqref="A1861">
    <cfRule type="duplicateValues" dxfId="266" priority="278" stopIfTrue="1"/>
    <cfRule type="duplicateValues" dxfId="265" priority="279" stopIfTrue="1"/>
  </conditionalFormatting>
  <conditionalFormatting sqref="A1862">
    <cfRule type="duplicateValues" dxfId="264" priority="262" stopIfTrue="1"/>
  </conditionalFormatting>
  <conditionalFormatting sqref="A1862">
    <cfRule type="duplicateValues" dxfId="263" priority="263" stopIfTrue="1"/>
  </conditionalFormatting>
  <conditionalFormatting sqref="A1862">
    <cfRule type="duplicateValues" dxfId="262" priority="264" stopIfTrue="1"/>
    <cfRule type="duplicateValues" dxfId="261" priority="265" stopIfTrue="1"/>
    <cfRule type="duplicateValues" dxfId="260" priority="266" stopIfTrue="1"/>
  </conditionalFormatting>
  <conditionalFormatting sqref="A1862">
    <cfRule type="duplicateValues" dxfId="259" priority="267" stopIfTrue="1"/>
    <cfRule type="duplicateValues" priority="268" stopIfTrue="1"/>
  </conditionalFormatting>
  <conditionalFormatting sqref="A1862">
    <cfRule type="duplicateValues" dxfId="258" priority="269" stopIfTrue="1"/>
    <cfRule type="duplicateValues" dxfId="257" priority="270" stopIfTrue="1"/>
  </conditionalFormatting>
  <conditionalFormatting sqref="A1864">
    <cfRule type="duplicateValues" dxfId="256" priority="253" stopIfTrue="1"/>
  </conditionalFormatting>
  <conditionalFormatting sqref="A1864">
    <cfRule type="duplicateValues" dxfId="255" priority="254" stopIfTrue="1"/>
  </conditionalFormatting>
  <conditionalFormatting sqref="A1864">
    <cfRule type="duplicateValues" dxfId="254" priority="255" stopIfTrue="1"/>
    <cfRule type="duplicateValues" dxfId="253" priority="256" stopIfTrue="1"/>
    <cfRule type="duplicateValues" dxfId="252" priority="257" stopIfTrue="1"/>
  </conditionalFormatting>
  <conditionalFormatting sqref="A1864">
    <cfRule type="duplicateValues" dxfId="251" priority="258" stopIfTrue="1"/>
    <cfRule type="duplicateValues" priority="259" stopIfTrue="1"/>
  </conditionalFormatting>
  <conditionalFormatting sqref="A1864">
    <cfRule type="duplicateValues" dxfId="250" priority="260" stopIfTrue="1"/>
    <cfRule type="duplicateValues" dxfId="249" priority="261" stopIfTrue="1"/>
  </conditionalFormatting>
  <conditionalFormatting sqref="A1865">
    <cfRule type="duplicateValues" dxfId="248" priority="244" stopIfTrue="1"/>
  </conditionalFormatting>
  <conditionalFormatting sqref="A1865">
    <cfRule type="duplicateValues" dxfId="247" priority="245" stopIfTrue="1"/>
  </conditionalFormatting>
  <conditionalFormatting sqref="A1865">
    <cfRule type="duplicateValues" dxfId="246" priority="246" stopIfTrue="1"/>
    <cfRule type="duplicateValues" dxfId="245" priority="247" stopIfTrue="1"/>
    <cfRule type="duplicateValues" dxfId="244" priority="248" stopIfTrue="1"/>
  </conditionalFormatting>
  <conditionalFormatting sqref="A1865">
    <cfRule type="duplicateValues" dxfId="243" priority="249" stopIfTrue="1"/>
    <cfRule type="duplicateValues" priority="250" stopIfTrue="1"/>
  </conditionalFormatting>
  <conditionalFormatting sqref="A1865">
    <cfRule type="duplicateValues" dxfId="242" priority="251" stopIfTrue="1"/>
    <cfRule type="duplicateValues" dxfId="241" priority="252" stopIfTrue="1"/>
  </conditionalFormatting>
  <conditionalFormatting sqref="A1751">
    <cfRule type="duplicateValues" dxfId="240" priority="7214" stopIfTrue="1"/>
  </conditionalFormatting>
  <conditionalFormatting sqref="A1751">
    <cfRule type="duplicateValues" dxfId="239" priority="7215" stopIfTrue="1"/>
    <cfRule type="duplicateValues" dxfId="238" priority="7216" stopIfTrue="1"/>
    <cfRule type="duplicateValues" dxfId="237" priority="7217" stopIfTrue="1"/>
  </conditionalFormatting>
  <conditionalFormatting sqref="A1751">
    <cfRule type="duplicateValues" dxfId="236" priority="7218" stopIfTrue="1"/>
    <cfRule type="duplicateValues" priority="7219" stopIfTrue="1"/>
  </conditionalFormatting>
  <conditionalFormatting sqref="A1751">
    <cfRule type="duplicateValues" dxfId="235" priority="7220" stopIfTrue="1"/>
    <cfRule type="duplicateValues" dxfId="234" priority="7221" stopIfTrue="1"/>
  </conditionalFormatting>
  <conditionalFormatting sqref="A1771:A1772">
    <cfRule type="duplicateValues" dxfId="233" priority="7254" stopIfTrue="1"/>
  </conditionalFormatting>
  <conditionalFormatting sqref="A1771:A1772">
    <cfRule type="duplicateValues" dxfId="232" priority="7256" stopIfTrue="1"/>
  </conditionalFormatting>
  <conditionalFormatting sqref="A1771:A1772">
    <cfRule type="duplicateValues" dxfId="231" priority="7258" stopIfTrue="1"/>
    <cfRule type="duplicateValues" dxfId="230" priority="7259" stopIfTrue="1"/>
    <cfRule type="duplicateValues" dxfId="229" priority="7260" stopIfTrue="1"/>
  </conditionalFormatting>
  <conditionalFormatting sqref="A1771:A1772">
    <cfRule type="duplicateValues" dxfId="228" priority="7264" stopIfTrue="1"/>
    <cfRule type="duplicateValues" priority="7265" stopIfTrue="1"/>
  </conditionalFormatting>
  <conditionalFormatting sqref="A1771:A1772">
    <cfRule type="duplicateValues" dxfId="227" priority="7270" stopIfTrue="1"/>
    <cfRule type="duplicateValues" dxfId="226" priority="7271" stopIfTrue="1"/>
  </conditionalFormatting>
  <conditionalFormatting sqref="A1871 A1875:A1876 A1879">
    <cfRule type="duplicateValues" dxfId="225" priority="237" stopIfTrue="1"/>
  </conditionalFormatting>
  <conditionalFormatting sqref="A1871 A1875:A1876 A1879">
    <cfRule type="duplicateValues" dxfId="224" priority="238" stopIfTrue="1"/>
  </conditionalFormatting>
  <conditionalFormatting sqref="A1871 A1875:A1876 A1879">
    <cfRule type="duplicateValues" dxfId="223" priority="236" stopIfTrue="1"/>
    <cfRule type="duplicateValues" dxfId="222" priority="239" stopIfTrue="1"/>
    <cfRule type="duplicateValues" dxfId="221" priority="240" stopIfTrue="1"/>
  </conditionalFormatting>
  <conditionalFormatting sqref="A1871 A1875:A1876 A1879">
    <cfRule type="duplicateValues" dxfId="220" priority="234" stopIfTrue="1"/>
    <cfRule type="duplicateValues" priority="235" stopIfTrue="1"/>
  </conditionalFormatting>
  <conditionalFormatting sqref="A1871">
    <cfRule type="duplicateValues" dxfId="219" priority="233" stopIfTrue="1"/>
  </conditionalFormatting>
  <conditionalFormatting sqref="A1871">
    <cfRule type="duplicateValues" dxfId="218" priority="232" stopIfTrue="1"/>
  </conditionalFormatting>
  <conditionalFormatting sqref="A1871">
    <cfRule type="duplicateValues" dxfId="217" priority="241" stopIfTrue="1"/>
  </conditionalFormatting>
  <conditionalFormatting sqref="A1871 A1875:A1876 A1879">
    <cfRule type="duplicateValues" dxfId="216" priority="242" stopIfTrue="1"/>
    <cfRule type="duplicateValues" dxfId="215" priority="243" stopIfTrue="1"/>
  </conditionalFormatting>
  <conditionalFormatting sqref="A1870">
    <cfRule type="duplicateValues" dxfId="214" priority="225" stopIfTrue="1"/>
  </conditionalFormatting>
  <conditionalFormatting sqref="A1870">
    <cfRule type="duplicateValues" dxfId="213" priority="226" stopIfTrue="1"/>
  </conditionalFormatting>
  <conditionalFormatting sqref="A1870">
    <cfRule type="duplicateValues" dxfId="212" priority="224" stopIfTrue="1"/>
    <cfRule type="duplicateValues" dxfId="211" priority="227" stopIfTrue="1"/>
    <cfRule type="duplicateValues" dxfId="210" priority="228" stopIfTrue="1"/>
  </conditionalFormatting>
  <conditionalFormatting sqref="A1870">
    <cfRule type="duplicateValues" dxfId="209" priority="222" stopIfTrue="1"/>
    <cfRule type="duplicateValues" priority="223" stopIfTrue="1"/>
  </conditionalFormatting>
  <conditionalFormatting sqref="A1870">
    <cfRule type="duplicateValues" dxfId="208" priority="221" stopIfTrue="1"/>
  </conditionalFormatting>
  <conditionalFormatting sqref="A1870">
    <cfRule type="duplicateValues" dxfId="207" priority="220" stopIfTrue="1"/>
  </conditionalFormatting>
  <conditionalFormatting sqref="A1870">
    <cfRule type="duplicateValues" dxfId="206" priority="229" stopIfTrue="1"/>
  </conditionalFormatting>
  <conditionalFormatting sqref="A1870">
    <cfRule type="duplicateValues" dxfId="205" priority="230" stopIfTrue="1"/>
    <cfRule type="duplicateValues" dxfId="204" priority="231" stopIfTrue="1"/>
  </conditionalFormatting>
  <conditionalFormatting sqref="A1872">
    <cfRule type="duplicateValues" dxfId="203" priority="213" stopIfTrue="1"/>
  </conditionalFormatting>
  <conditionalFormatting sqref="A1872">
    <cfRule type="duplicateValues" dxfId="202" priority="214" stopIfTrue="1"/>
  </conditionalFormatting>
  <conditionalFormatting sqref="A1872">
    <cfRule type="duplicateValues" dxfId="201" priority="212" stopIfTrue="1"/>
    <cfRule type="duplicateValues" dxfId="200" priority="215" stopIfTrue="1"/>
    <cfRule type="duplicateValues" dxfId="199" priority="216" stopIfTrue="1"/>
  </conditionalFormatting>
  <conditionalFormatting sqref="A1872">
    <cfRule type="duplicateValues" dxfId="198" priority="210" stopIfTrue="1"/>
    <cfRule type="duplicateValues" priority="211" stopIfTrue="1"/>
  </conditionalFormatting>
  <conditionalFormatting sqref="A1872">
    <cfRule type="duplicateValues" dxfId="197" priority="209" stopIfTrue="1"/>
  </conditionalFormatting>
  <conditionalFormatting sqref="A1872">
    <cfRule type="duplicateValues" dxfId="196" priority="208" stopIfTrue="1"/>
  </conditionalFormatting>
  <conditionalFormatting sqref="A1872">
    <cfRule type="duplicateValues" dxfId="195" priority="217" stopIfTrue="1"/>
  </conditionalFormatting>
  <conditionalFormatting sqref="A1872">
    <cfRule type="duplicateValues" dxfId="194" priority="218" stopIfTrue="1"/>
    <cfRule type="duplicateValues" dxfId="193" priority="219" stopIfTrue="1"/>
  </conditionalFormatting>
  <conditionalFormatting sqref="A1873">
    <cfRule type="duplicateValues" dxfId="192" priority="201" stopIfTrue="1"/>
  </conditionalFormatting>
  <conditionalFormatting sqref="A1873">
    <cfRule type="duplicateValues" dxfId="191" priority="202" stopIfTrue="1"/>
  </conditionalFormatting>
  <conditionalFormatting sqref="A1873">
    <cfRule type="duplicateValues" dxfId="190" priority="200" stopIfTrue="1"/>
    <cfRule type="duplicateValues" dxfId="189" priority="203" stopIfTrue="1"/>
    <cfRule type="duplicateValues" dxfId="188" priority="204" stopIfTrue="1"/>
  </conditionalFormatting>
  <conditionalFormatting sqref="A1873">
    <cfRule type="duplicateValues" dxfId="187" priority="198" stopIfTrue="1"/>
    <cfRule type="duplicateValues" priority="199" stopIfTrue="1"/>
  </conditionalFormatting>
  <conditionalFormatting sqref="A1873">
    <cfRule type="duplicateValues" dxfId="186" priority="197" stopIfTrue="1"/>
  </conditionalFormatting>
  <conditionalFormatting sqref="A1873">
    <cfRule type="duplicateValues" dxfId="185" priority="196" stopIfTrue="1"/>
  </conditionalFormatting>
  <conditionalFormatting sqref="A1873">
    <cfRule type="duplicateValues" dxfId="184" priority="205" stopIfTrue="1"/>
  </conditionalFormatting>
  <conditionalFormatting sqref="A1873">
    <cfRule type="duplicateValues" dxfId="183" priority="206" stopIfTrue="1"/>
    <cfRule type="duplicateValues" dxfId="182" priority="207" stopIfTrue="1"/>
  </conditionalFormatting>
  <conditionalFormatting sqref="A1874">
    <cfRule type="duplicateValues" dxfId="181" priority="189" stopIfTrue="1"/>
  </conditionalFormatting>
  <conditionalFormatting sqref="A1874">
    <cfRule type="duplicateValues" dxfId="180" priority="190" stopIfTrue="1"/>
  </conditionalFormatting>
  <conditionalFormatting sqref="A1874">
    <cfRule type="duplicateValues" dxfId="179" priority="188" stopIfTrue="1"/>
    <cfRule type="duplicateValues" dxfId="178" priority="191" stopIfTrue="1"/>
    <cfRule type="duplicateValues" dxfId="177" priority="192" stopIfTrue="1"/>
  </conditionalFormatting>
  <conditionalFormatting sqref="A1874">
    <cfRule type="duplicateValues" dxfId="176" priority="186" stopIfTrue="1"/>
    <cfRule type="duplicateValues" priority="187" stopIfTrue="1"/>
  </conditionalFormatting>
  <conditionalFormatting sqref="A1874">
    <cfRule type="duplicateValues" dxfId="175" priority="185" stopIfTrue="1"/>
  </conditionalFormatting>
  <conditionalFormatting sqref="A1874">
    <cfRule type="duplicateValues" dxfId="174" priority="184" stopIfTrue="1"/>
  </conditionalFormatting>
  <conditionalFormatting sqref="A1874">
    <cfRule type="duplicateValues" dxfId="173" priority="193" stopIfTrue="1"/>
  </conditionalFormatting>
  <conditionalFormatting sqref="A1874">
    <cfRule type="duplicateValues" dxfId="172" priority="194" stopIfTrue="1"/>
    <cfRule type="duplicateValues" dxfId="171" priority="195" stopIfTrue="1"/>
  </conditionalFormatting>
  <conditionalFormatting sqref="A1877">
    <cfRule type="duplicateValues" dxfId="170" priority="177" stopIfTrue="1"/>
  </conditionalFormatting>
  <conditionalFormatting sqref="A1877">
    <cfRule type="duplicateValues" dxfId="169" priority="178" stopIfTrue="1"/>
  </conditionalFormatting>
  <conditionalFormatting sqref="A1877">
    <cfRule type="duplicateValues" dxfId="168" priority="176" stopIfTrue="1"/>
    <cfRule type="duplicateValues" dxfId="167" priority="179" stopIfTrue="1"/>
    <cfRule type="duplicateValues" dxfId="166" priority="180" stopIfTrue="1"/>
  </conditionalFormatting>
  <conditionalFormatting sqref="A1877">
    <cfRule type="duplicateValues" dxfId="165" priority="174" stopIfTrue="1"/>
    <cfRule type="duplicateValues" priority="175" stopIfTrue="1"/>
  </conditionalFormatting>
  <conditionalFormatting sqref="A1877">
    <cfRule type="duplicateValues" dxfId="164" priority="173" stopIfTrue="1"/>
  </conditionalFormatting>
  <conditionalFormatting sqref="A1877">
    <cfRule type="duplicateValues" dxfId="163" priority="172" stopIfTrue="1"/>
  </conditionalFormatting>
  <conditionalFormatting sqref="A1877">
    <cfRule type="duplicateValues" dxfId="162" priority="181" stopIfTrue="1"/>
  </conditionalFormatting>
  <conditionalFormatting sqref="A1877">
    <cfRule type="duplicateValues" dxfId="161" priority="182" stopIfTrue="1"/>
    <cfRule type="duplicateValues" dxfId="160" priority="183" stopIfTrue="1"/>
  </conditionalFormatting>
  <conditionalFormatting sqref="A1878">
    <cfRule type="duplicateValues" dxfId="159" priority="165" stopIfTrue="1"/>
  </conditionalFormatting>
  <conditionalFormatting sqref="A1878">
    <cfRule type="duplicateValues" dxfId="158" priority="166" stopIfTrue="1"/>
  </conditionalFormatting>
  <conditionalFormatting sqref="A1878">
    <cfRule type="duplicateValues" dxfId="157" priority="164" stopIfTrue="1"/>
    <cfRule type="duplicateValues" dxfId="156" priority="167" stopIfTrue="1"/>
    <cfRule type="duplicateValues" dxfId="155" priority="168" stopIfTrue="1"/>
  </conditionalFormatting>
  <conditionalFormatting sqref="A1878">
    <cfRule type="duplicateValues" dxfId="154" priority="162" stopIfTrue="1"/>
    <cfRule type="duplicateValues" priority="163" stopIfTrue="1"/>
  </conditionalFormatting>
  <conditionalFormatting sqref="A1878">
    <cfRule type="duplicateValues" dxfId="153" priority="161" stopIfTrue="1"/>
  </conditionalFormatting>
  <conditionalFormatting sqref="A1878">
    <cfRule type="duplicateValues" dxfId="152" priority="160" stopIfTrue="1"/>
  </conditionalFormatting>
  <conditionalFormatting sqref="A1878">
    <cfRule type="duplicateValues" dxfId="151" priority="169" stopIfTrue="1"/>
  </conditionalFormatting>
  <conditionalFormatting sqref="A1878">
    <cfRule type="duplicateValues" dxfId="150" priority="170" stopIfTrue="1"/>
    <cfRule type="duplicateValues" dxfId="149" priority="171" stopIfTrue="1"/>
  </conditionalFormatting>
  <conditionalFormatting sqref="A1880">
    <cfRule type="duplicateValues" dxfId="148" priority="153" stopIfTrue="1"/>
  </conditionalFormatting>
  <conditionalFormatting sqref="A1880">
    <cfRule type="duplicateValues" dxfId="147" priority="154" stopIfTrue="1"/>
  </conditionalFormatting>
  <conditionalFormatting sqref="A1880">
    <cfRule type="duplicateValues" dxfId="146" priority="152" stopIfTrue="1"/>
    <cfRule type="duplicateValues" dxfId="145" priority="155" stopIfTrue="1"/>
    <cfRule type="duplicateValues" dxfId="144" priority="156" stopIfTrue="1"/>
  </conditionalFormatting>
  <conditionalFormatting sqref="A1880">
    <cfRule type="duplicateValues" dxfId="143" priority="150" stopIfTrue="1"/>
    <cfRule type="duplicateValues" priority="151" stopIfTrue="1"/>
  </conditionalFormatting>
  <conditionalFormatting sqref="A1880">
    <cfRule type="duplicateValues" dxfId="142" priority="149" stopIfTrue="1"/>
  </conditionalFormatting>
  <conditionalFormatting sqref="A1880">
    <cfRule type="duplicateValues" dxfId="141" priority="148" stopIfTrue="1"/>
  </conditionalFormatting>
  <conditionalFormatting sqref="A1880">
    <cfRule type="duplicateValues" dxfId="140" priority="157" stopIfTrue="1"/>
  </conditionalFormatting>
  <conditionalFormatting sqref="A1880">
    <cfRule type="duplicateValues" dxfId="139" priority="158" stopIfTrue="1"/>
    <cfRule type="duplicateValues" dxfId="138" priority="159" stopIfTrue="1"/>
  </conditionalFormatting>
  <conditionalFormatting sqref="A1881">
    <cfRule type="duplicateValues" dxfId="137" priority="141" stopIfTrue="1"/>
  </conditionalFormatting>
  <conditionalFormatting sqref="A1881">
    <cfRule type="duplicateValues" dxfId="136" priority="142" stopIfTrue="1"/>
  </conditionalFormatting>
  <conditionalFormatting sqref="A1881">
    <cfRule type="duplicateValues" dxfId="135" priority="140" stopIfTrue="1"/>
    <cfRule type="duplicateValues" dxfId="134" priority="143" stopIfTrue="1"/>
    <cfRule type="duplicateValues" dxfId="133" priority="144" stopIfTrue="1"/>
  </conditionalFormatting>
  <conditionalFormatting sqref="A1881">
    <cfRule type="duplicateValues" dxfId="132" priority="138" stopIfTrue="1"/>
    <cfRule type="duplicateValues" priority="139" stopIfTrue="1"/>
  </conditionalFormatting>
  <conditionalFormatting sqref="A1881">
    <cfRule type="duplicateValues" dxfId="131" priority="137" stopIfTrue="1"/>
  </conditionalFormatting>
  <conditionalFormatting sqref="A1881">
    <cfRule type="duplicateValues" dxfId="130" priority="136" stopIfTrue="1"/>
  </conditionalFormatting>
  <conditionalFormatting sqref="A1881">
    <cfRule type="duplicateValues" dxfId="129" priority="145" stopIfTrue="1"/>
  </conditionalFormatting>
  <conditionalFormatting sqref="A1881">
    <cfRule type="duplicateValues" dxfId="128" priority="146" stopIfTrue="1"/>
    <cfRule type="duplicateValues" dxfId="127" priority="147" stopIfTrue="1"/>
  </conditionalFormatting>
  <conditionalFormatting sqref="A1882">
    <cfRule type="duplicateValues" dxfId="126" priority="129" stopIfTrue="1"/>
  </conditionalFormatting>
  <conditionalFormatting sqref="A1882">
    <cfRule type="duplicateValues" dxfId="125" priority="130" stopIfTrue="1"/>
  </conditionalFormatting>
  <conditionalFormatting sqref="A1882">
    <cfRule type="duplicateValues" dxfId="124" priority="128" stopIfTrue="1"/>
    <cfRule type="duplicateValues" dxfId="123" priority="131" stopIfTrue="1"/>
    <cfRule type="duplicateValues" dxfId="122" priority="132" stopIfTrue="1"/>
  </conditionalFormatting>
  <conditionalFormatting sqref="A1882">
    <cfRule type="duplicateValues" dxfId="121" priority="126" stopIfTrue="1"/>
    <cfRule type="duplicateValues" priority="127" stopIfTrue="1"/>
  </conditionalFormatting>
  <conditionalFormatting sqref="A1882">
    <cfRule type="duplicateValues" dxfId="120" priority="125" stopIfTrue="1"/>
  </conditionalFormatting>
  <conditionalFormatting sqref="A1882">
    <cfRule type="duplicateValues" dxfId="119" priority="124" stopIfTrue="1"/>
  </conditionalFormatting>
  <conditionalFormatting sqref="A1882">
    <cfRule type="duplicateValues" dxfId="118" priority="133" stopIfTrue="1"/>
  </conditionalFormatting>
  <conditionalFormatting sqref="A1882">
    <cfRule type="duplicateValues" dxfId="117" priority="134" stopIfTrue="1"/>
    <cfRule type="duplicateValues" dxfId="116" priority="135" stopIfTrue="1"/>
  </conditionalFormatting>
  <conditionalFormatting sqref="A1883">
    <cfRule type="duplicateValues" dxfId="115" priority="117" stopIfTrue="1"/>
  </conditionalFormatting>
  <conditionalFormatting sqref="A1883">
    <cfRule type="duplicateValues" dxfId="114" priority="118" stopIfTrue="1"/>
  </conditionalFormatting>
  <conditionalFormatting sqref="A1883">
    <cfRule type="duplicateValues" dxfId="113" priority="116" stopIfTrue="1"/>
    <cfRule type="duplicateValues" dxfId="112" priority="119" stopIfTrue="1"/>
    <cfRule type="duplicateValues" dxfId="111" priority="120" stopIfTrue="1"/>
  </conditionalFormatting>
  <conditionalFormatting sqref="A1883">
    <cfRule type="duplicateValues" dxfId="110" priority="114" stopIfTrue="1"/>
    <cfRule type="duplicateValues" priority="115" stopIfTrue="1"/>
  </conditionalFormatting>
  <conditionalFormatting sqref="A1883">
    <cfRule type="duplicateValues" dxfId="109" priority="113" stopIfTrue="1"/>
  </conditionalFormatting>
  <conditionalFormatting sqref="A1883">
    <cfRule type="duplicateValues" dxfId="108" priority="112" stopIfTrue="1"/>
  </conditionalFormatting>
  <conditionalFormatting sqref="A1883">
    <cfRule type="duplicateValues" dxfId="107" priority="121" stopIfTrue="1"/>
  </conditionalFormatting>
  <conditionalFormatting sqref="A1883">
    <cfRule type="duplicateValues" dxfId="106" priority="122" stopIfTrue="1"/>
    <cfRule type="duplicateValues" dxfId="105" priority="123" stopIfTrue="1"/>
  </conditionalFormatting>
  <conditionalFormatting sqref="A1884">
    <cfRule type="duplicateValues" dxfId="104" priority="105" stopIfTrue="1"/>
  </conditionalFormatting>
  <conditionalFormatting sqref="A1884">
    <cfRule type="duplicateValues" dxfId="103" priority="106" stopIfTrue="1"/>
  </conditionalFormatting>
  <conditionalFormatting sqref="A1884">
    <cfRule type="duplicateValues" dxfId="102" priority="104" stopIfTrue="1"/>
    <cfRule type="duplicateValues" dxfId="101" priority="107" stopIfTrue="1"/>
    <cfRule type="duplicateValues" dxfId="100" priority="108" stopIfTrue="1"/>
  </conditionalFormatting>
  <conditionalFormatting sqref="A1884">
    <cfRule type="duplicateValues" dxfId="99" priority="102" stopIfTrue="1"/>
    <cfRule type="duplicateValues" priority="103" stopIfTrue="1"/>
  </conditionalFormatting>
  <conditionalFormatting sqref="A1884">
    <cfRule type="duplicateValues" dxfId="98" priority="101" stopIfTrue="1"/>
  </conditionalFormatting>
  <conditionalFormatting sqref="A1884">
    <cfRule type="duplicateValues" dxfId="97" priority="100" stopIfTrue="1"/>
  </conditionalFormatting>
  <conditionalFormatting sqref="A1884">
    <cfRule type="duplicateValues" dxfId="96" priority="109" stopIfTrue="1"/>
  </conditionalFormatting>
  <conditionalFormatting sqref="A1884">
    <cfRule type="duplicateValues" dxfId="95" priority="110" stopIfTrue="1"/>
    <cfRule type="duplicateValues" dxfId="94" priority="111" stopIfTrue="1"/>
  </conditionalFormatting>
  <conditionalFormatting sqref="A1885">
    <cfRule type="duplicateValues" dxfId="93" priority="89" stopIfTrue="1"/>
  </conditionalFormatting>
  <conditionalFormatting sqref="A1885">
    <cfRule type="duplicateValues" dxfId="92" priority="88" stopIfTrue="1"/>
  </conditionalFormatting>
  <conditionalFormatting sqref="A1885">
    <cfRule type="duplicateValues" dxfId="91" priority="97" stopIfTrue="1"/>
  </conditionalFormatting>
  <conditionalFormatting sqref="A1805">
    <cfRule type="duplicateValues" dxfId="90" priority="81" stopIfTrue="1"/>
  </conditionalFormatting>
  <conditionalFormatting sqref="A1805">
    <cfRule type="duplicateValues" dxfId="89" priority="82" stopIfTrue="1"/>
  </conditionalFormatting>
  <conditionalFormatting sqref="A1805">
    <cfRule type="duplicateValues" dxfId="88" priority="80" stopIfTrue="1"/>
    <cfRule type="duplicateValues" dxfId="87" priority="83" stopIfTrue="1"/>
    <cfRule type="duplicateValues" dxfId="86" priority="84" stopIfTrue="1"/>
  </conditionalFormatting>
  <conditionalFormatting sqref="A1805">
    <cfRule type="duplicateValues" dxfId="85" priority="78" stopIfTrue="1"/>
    <cfRule type="duplicateValues" priority="79" stopIfTrue="1"/>
  </conditionalFormatting>
  <conditionalFormatting sqref="A1805">
    <cfRule type="duplicateValues" dxfId="84" priority="77" stopIfTrue="1"/>
  </conditionalFormatting>
  <conditionalFormatting sqref="A1805">
    <cfRule type="duplicateValues" dxfId="83" priority="76" stopIfTrue="1"/>
  </conditionalFormatting>
  <conditionalFormatting sqref="A1805">
    <cfRule type="duplicateValues" dxfId="82" priority="85" stopIfTrue="1"/>
  </conditionalFormatting>
  <conditionalFormatting sqref="A1805">
    <cfRule type="duplicateValues" dxfId="81" priority="86" stopIfTrue="1"/>
    <cfRule type="duplicateValues" dxfId="80" priority="87" stopIfTrue="1"/>
  </conditionalFormatting>
  <conditionalFormatting sqref="A1806">
    <cfRule type="duplicateValues" dxfId="79" priority="69" stopIfTrue="1"/>
  </conditionalFormatting>
  <conditionalFormatting sqref="A1806">
    <cfRule type="duplicateValues" dxfId="78" priority="70" stopIfTrue="1"/>
  </conditionalFormatting>
  <conditionalFormatting sqref="A1806">
    <cfRule type="duplicateValues" dxfId="77" priority="68" stopIfTrue="1"/>
    <cfRule type="duplicateValues" dxfId="76" priority="71" stopIfTrue="1"/>
    <cfRule type="duplicateValues" dxfId="75" priority="72" stopIfTrue="1"/>
  </conditionalFormatting>
  <conditionalFormatting sqref="A1806">
    <cfRule type="duplicateValues" dxfId="74" priority="66" stopIfTrue="1"/>
    <cfRule type="duplicateValues" priority="67" stopIfTrue="1"/>
  </conditionalFormatting>
  <conditionalFormatting sqref="A1806">
    <cfRule type="duplicateValues" dxfId="73" priority="65" stopIfTrue="1"/>
  </conditionalFormatting>
  <conditionalFormatting sqref="A1806">
    <cfRule type="duplicateValues" dxfId="72" priority="64" stopIfTrue="1"/>
  </conditionalFormatting>
  <conditionalFormatting sqref="A1806">
    <cfRule type="duplicateValues" dxfId="71" priority="73" stopIfTrue="1"/>
  </conditionalFormatting>
  <conditionalFormatting sqref="A1806">
    <cfRule type="duplicateValues" dxfId="70" priority="74" stopIfTrue="1"/>
    <cfRule type="duplicateValues" dxfId="69" priority="75" stopIfTrue="1"/>
  </conditionalFormatting>
  <conditionalFormatting sqref="A1886 A1891">
    <cfRule type="duplicateValues" dxfId="68" priority="57" stopIfTrue="1"/>
  </conditionalFormatting>
  <conditionalFormatting sqref="A1886 A1891">
    <cfRule type="duplicateValues" dxfId="67" priority="58" stopIfTrue="1"/>
  </conditionalFormatting>
  <conditionalFormatting sqref="A1886 A1891">
    <cfRule type="duplicateValues" dxfId="66" priority="56" stopIfTrue="1"/>
    <cfRule type="duplicateValues" dxfId="65" priority="59" stopIfTrue="1"/>
    <cfRule type="duplicateValues" dxfId="64" priority="60" stopIfTrue="1"/>
  </conditionalFormatting>
  <conditionalFormatting sqref="A1886 A1891">
    <cfRule type="duplicateValues" dxfId="63" priority="54" stopIfTrue="1"/>
    <cfRule type="duplicateValues" priority="55" stopIfTrue="1"/>
  </conditionalFormatting>
  <conditionalFormatting sqref="A1886">
    <cfRule type="duplicateValues" dxfId="62" priority="53" stopIfTrue="1"/>
  </conditionalFormatting>
  <conditionalFormatting sqref="A1886">
    <cfRule type="duplicateValues" dxfId="61" priority="52" stopIfTrue="1"/>
  </conditionalFormatting>
  <conditionalFormatting sqref="A1886">
    <cfRule type="duplicateValues" dxfId="60" priority="61" stopIfTrue="1"/>
  </conditionalFormatting>
  <conditionalFormatting sqref="A1886 A1891">
    <cfRule type="duplicateValues" dxfId="59" priority="62" stopIfTrue="1"/>
    <cfRule type="duplicateValues" dxfId="58" priority="63" stopIfTrue="1"/>
  </conditionalFormatting>
  <conditionalFormatting sqref="A1887">
    <cfRule type="duplicateValues" dxfId="57" priority="45" stopIfTrue="1"/>
  </conditionalFormatting>
  <conditionalFormatting sqref="A1887">
    <cfRule type="duplicateValues" dxfId="56" priority="46" stopIfTrue="1"/>
  </conditionalFormatting>
  <conditionalFormatting sqref="A1887">
    <cfRule type="duplicateValues" dxfId="55" priority="44" stopIfTrue="1"/>
    <cfRule type="duplicateValues" dxfId="54" priority="47" stopIfTrue="1"/>
    <cfRule type="duplicateValues" dxfId="53" priority="48" stopIfTrue="1"/>
  </conditionalFormatting>
  <conditionalFormatting sqref="A1887">
    <cfRule type="duplicateValues" dxfId="52" priority="42" stopIfTrue="1"/>
    <cfRule type="duplicateValues" priority="43" stopIfTrue="1"/>
  </conditionalFormatting>
  <conditionalFormatting sqref="A1887">
    <cfRule type="duplicateValues" dxfId="51" priority="41" stopIfTrue="1"/>
  </conditionalFormatting>
  <conditionalFormatting sqref="A1887">
    <cfRule type="duplicateValues" dxfId="50" priority="40" stopIfTrue="1"/>
  </conditionalFormatting>
  <conditionalFormatting sqref="A1887">
    <cfRule type="duplicateValues" dxfId="49" priority="49" stopIfTrue="1"/>
  </conditionalFormatting>
  <conditionalFormatting sqref="A1887">
    <cfRule type="duplicateValues" dxfId="48" priority="50" stopIfTrue="1"/>
    <cfRule type="duplicateValues" dxfId="47" priority="51" stopIfTrue="1"/>
  </conditionalFormatting>
  <conditionalFormatting sqref="A1888">
    <cfRule type="duplicateValues" dxfId="46" priority="33" stopIfTrue="1"/>
  </conditionalFormatting>
  <conditionalFormatting sqref="A1888">
    <cfRule type="duplicateValues" dxfId="45" priority="34" stopIfTrue="1"/>
  </conditionalFormatting>
  <conditionalFormatting sqref="A1888">
    <cfRule type="duplicateValues" dxfId="44" priority="32" stopIfTrue="1"/>
    <cfRule type="duplicateValues" dxfId="43" priority="35" stopIfTrue="1"/>
    <cfRule type="duplicateValues" dxfId="42" priority="36" stopIfTrue="1"/>
  </conditionalFormatting>
  <conditionalFormatting sqref="A1888">
    <cfRule type="duplicateValues" dxfId="41" priority="30" stopIfTrue="1"/>
    <cfRule type="duplicateValues" priority="31" stopIfTrue="1"/>
  </conditionalFormatting>
  <conditionalFormatting sqref="A1888">
    <cfRule type="duplicateValues" dxfId="40" priority="29" stopIfTrue="1"/>
  </conditionalFormatting>
  <conditionalFormatting sqref="A1888">
    <cfRule type="duplicateValues" dxfId="39" priority="28" stopIfTrue="1"/>
  </conditionalFormatting>
  <conditionalFormatting sqref="A1888">
    <cfRule type="duplicateValues" dxfId="38" priority="37" stopIfTrue="1"/>
  </conditionalFormatting>
  <conditionalFormatting sqref="A1888">
    <cfRule type="duplicateValues" dxfId="37" priority="38" stopIfTrue="1"/>
    <cfRule type="duplicateValues" dxfId="36" priority="39" stopIfTrue="1"/>
  </conditionalFormatting>
  <conditionalFormatting sqref="A1889">
    <cfRule type="duplicateValues" dxfId="35" priority="22" stopIfTrue="1"/>
  </conditionalFormatting>
  <conditionalFormatting sqref="A1889">
    <cfRule type="duplicateValues" dxfId="34" priority="23" stopIfTrue="1"/>
  </conditionalFormatting>
  <conditionalFormatting sqref="A1889">
    <cfRule type="duplicateValues" dxfId="33" priority="21" stopIfTrue="1"/>
    <cfRule type="duplicateValues" dxfId="32" priority="24" stopIfTrue="1"/>
    <cfRule type="duplicateValues" dxfId="31" priority="25" stopIfTrue="1"/>
  </conditionalFormatting>
  <conditionalFormatting sqref="A1889">
    <cfRule type="duplicateValues" dxfId="30" priority="19" stopIfTrue="1"/>
    <cfRule type="duplicateValues" priority="20" stopIfTrue="1"/>
  </conditionalFormatting>
  <conditionalFormatting sqref="A1889">
    <cfRule type="duplicateValues" dxfId="29" priority="26" stopIfTrue="1"/>
    <cfRule type="duplicateValues" dxfId="28" priority="27" stopIfTrue="1"/>
  </conditionalFormatting>
  <conditionalFormatting sqref="A1890">
    <cfRule type="duplicateValues" dxfId="27" priority="13" stopIfTrue="1"/>
  </conditionalFormatting>
  <conditionalFormatting sqref="A1890">
    <cfRule type="duplicateValues" dxfId="26" priority="14" stopIfTrue="1"/>
  </conditionalFormatting>
  <conditionalFormatting sqref="A1890">
    <cfRule type="duplicateValues" dxfId="25" priority="12" stopIfTrue="1"/>
    <cfRule type="duplicateValues" dxfId="24" priority="15" stopIfTrue="1"/>
    <cfRule type="duplicateValues" dxfId="23" priority="16" stopIfTrue="1"/>
  </conditionalFormatting>
  <conditionalFormatting sqref="A1890">
    <cfRule type="duplicateValues" dxfId="22" priority="10" stopIfTrue="1"/>
    <cfRule type="duplicateValues" priority="11" stopIfTrue="1"/>
  </conditionalFormatting>
  <conditionalFormatting sqref="A1890">
    <cfRule type="duplicateValues" dxfId="21" priority="17" stopIfTrue="1"/>
    <cfRule type="duplicateValues" dxfId="20" priority="18" stopIfTrue="1"/>
  </conditionalFormatting>
  <conditionalFormatting sqref="A1892">
    <cfRule type="duplicateValues" dxfId="19" priority="4" stopIfTrue="1"/>
  </conditionalFormatting>
  <conditionalFormatting sqref="A1892">
    <cfRule type="duplicateValues" dxfId="18" priority="5" stopIfTrue="1"/>
  </conditionalFormatting>
  <conditionalFormatting sqref="A1892">
    <cfRule type="duplicateValues" dxfId="17" priority="3" stopIfTrue="1"/>
    <cfRule type="duplicateValues" dxfId="16" priority="6" stopIfTrue="1"/>
    <cfRule type="duplicateValues" dxfId="15" priority="7" stopIfTrue="1"/>
  </conditionalFormatting>
  <conditionalFormatting sqref="A1892">
    <cfRule type="duplicateValues" dxfId="14" priority="1" stopIfTrue="1"/>
    <cfRule type="duplicateValues" priority="2" stopIfTrue="1"/>
  </conditionalFormatting>
  <conditionalFormatting sqref="A1892">
    <cfRule type="duplicateValues" dxfId="13" priority="8" stopIfTrue="1"/>
    <cfRule type="duplicateValues" dxfId="12" priority="9" stopIfTrue="1"/>
  </conditionalFormatting>
  <conditionalFormatting sqref="A1885 A1893:A1894">
    <cfRule type="duplicateValues" dxfId="11" priority="7304" stopIfTrue="1"/>
  </conditionalFormatting>
  <conditionalFormatting sqref="A1885 A1893:A1894">
    <cfRule type="duplicateValues" dxfId="10" priority="7306" stopIfTrue="1"/>
  </conditionalFormatting>
  <conditionalFormatting sqref="A1885 A1893:A1894">
    <cfRule type="duplicateValues" dxfId="9" priority="7308" stopIfTrue="1"/>
    <cfRule type="duplicateValues" dxfId="8" priority="7309" stopIfTrue="1"/>
    <cfRule type="duplicateValues" dxfId="7" priority="7310" stopIfTrue="1"/>
  </conditionalFormatting>
  <conditionalFormatting sqref="A1885 A1893:A1894">
    <cfRule type="duplicateValues" dxfId="6" priority="7314" stopIfTrue="1"/>
    <cfRule type="duplicateValues" priority="7315" stopIfTrue="1"/>
  </conditionalFormatting>
  <conditionalFormatting sqref="A1885 A1893:A1894">
    <cfRule type="duplicateValues" dxfId="5" priority="7318" stopIfTrue="1"/>
    <cfRule type="duplicateValues" dxfId="4" priority="7319" stopIfTrue="1"/>
  </conditionalFormatting>
  <conditionalFormatting sqref="A1895:A2186">
    <cfRule type="duplicateValues" dxfId="3" priority="7389" stopIfTrue="1"/>
  </conditionalFormatting>
  <conditionalFormatting sqref="A1895:A2186">
    <cfRule type="duplicateValues" dxfId="2" priority="7391" stopIfTrue="1"/>
  </conditionalFormatting>
  <conditionalFormatting sqref="A1895:A2186">
    <cfRule type="duplicateValues" dxfId="1" priority="7393" stopIfTrue="1"/>
    <cfRule type="duplicateValues" dxfId="0" priority="7394" stopIfTrue="1"/>
  </conditionalFormatting>
  <hyperlinks>
    <hyperlink ref="I93" r:id="rId1" display="zoki.pajke@gmail.com, _x000a_062/286-621" xr:uid="{00000000-0004-0000-0000-000000000000}"/>
  </hyperlinks>
  <pageMargins left="0.7" right="0.7" top="0.75" bottom="0.75" header="0.3" footer="0.3"/>
  <pageSetup scale="1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4"/>
  <sheetViews>
    <sheetView workbookViewId="0">
      <selection activeCell="E11" sqref="E11"/>
    </sheetView>
  </sheetViews>
  <sheetFormatPr defaultRowHeight="25.15" customHeight="1" x14ac:dyDescent="0.35"/>
  <sheetData>
    <row r="1" spans="1:1" ht="29.5" customHeight="1" x14ac:dyDescent="0.35"/>
    <row r="2" spans="1:1" ht="25.15" customHeight="1" x14ac:dyDescent="0.35">
      <c r="A2" s="13"/>
    </row>
    <row r="4" spans="1:1" ht="25.15" customHeight="1" x14ac:dyDescent="0.35">
      <c r="A4" s="13"/>
    </row>
  </sheetData>
  <pageMargins left="0.19685039370078741" right="0.19685039370078741" top="0.39370078740157483" bottom="0.19685039370078741" header="0" footer="0"/>
  <pageSetup paperSize="9" scale="1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 donacija</vt:lpstr>
      <vt:lpstr>Sheet3</vt:lpstr>
      <vt:lpstr>А2033</vt:lpstr>
      <vt:lpstr>А2081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Stevanovic</dc:creator>
  <cp:lastModifiedBy>Rodoljub Zivadinovic</cp:lastModifiedBy>
  <cp:lastPrinted>2020-11-06T13:44:49Z</cp:lastPrinted>
  <dcterms:created xsi:type="dcterms:W3CDTF">2019-01-14T08:05:58Z</dcterms:created>
  <dcterms:modified xsi:type="dcterms:W3CDTF">2021-06-18T18:31:22Z</dcterms:modified>
</cp:coreProperties>
</file>